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vedrecs" sheetId="1" r:id="rId1"/>
  </sheets>
  <definedNames/>
  <calcPr fullCalcOnLoad="1"/>
</workbook>
</file>

<file path=xl/sharedStrings.xml><?xml version="1.0" encoding="utf-8"?>
<sst xmlns="http://schemas.openxmlformats.org/spreadsheetml/2006/main" count="3260" uniqueCount="598">
  <si>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</si>
  <si>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</si>
  <si>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</si>
  <si>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</si>
  <si>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</si>
  <si>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</si>
  <si>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</si>
  <si>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</si>
  <si>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</si>
  <si>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</si>
  <si>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</si>
  <si>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</si>
  <si>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</si>
  <si>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</si>
  <si>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</si>
  <si>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</si>
  <si>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</si>
  <si>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</si>
  <si>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</si>
  <si>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</si>
  <si>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</si>
  <si>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</si>
  <si>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</si>
  <si>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</si>
  <si>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</si>
  <si>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</si>
  <si>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</si>
  <si>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</si>
  <si>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</si>
  <si>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</si>
  <si>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</si>
  <si>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</si>
  <si>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</si>
  <si>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</si>
  <si>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</si>
  <si>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</si>
  <si>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</si>
  <si>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</si>
  <si>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</si>
  <si>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</si>
  <si>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</si>
  <si>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</si>
  <si>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</si>
  <si>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</si>
  <si>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</si>
  <si>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</si>
  <si>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</si>
  <si>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</si>
  <si>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</si>
  <si>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</si>
  <si>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</si>
  <si>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</si>
  <si>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</si>
  <si>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</si>
  <si>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</si>
  <si>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</si>
  <si>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</si>
  <si>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</si>
  <si>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</si>
  <si>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</si>
  <si>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</si>
  <si>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</si>
  <si>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</si>
  <si>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</si>
  <si>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</si>
  <si>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</si>
  <si>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</si>
  <si>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</si>
  <si>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</si>
  <si>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</si>
  <si>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</si>
  <si>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</si>
  <si>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</si>
  <si>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Elbany, M; Elhenawy, Y</t>
  </si>
  <si>
    <t/>
  </si>
  <si>
    <t>Elbany, M.; Elhenawy, Y.</t>
  </si>
  <si>
    <t>Analyzing the ultimate impact of COVID-19 in Africa</t>
  </si>
  <si>
    <t>CASE STUDIES ON TRANSPORT POLICY</t>
  </si>
  <si>
    <t>Article</t>
  </si>
  <si>
    <t>The Covid-19 pandemic has spread quickly across the globe in late 2019 and this has continued into 2020, causing a complete closure of daily routines, depleting global resources and, in extreme cases, causing loss of life. In Africa, with its hot climate, decision makers try to get people to their work as health care professionals or sometimes access health care facilities. For the peak four months; April, May, June, and July, the virus appeared, spread, and began to decrease. This study aims at analyzing the direct impact of Covid-19 in Africa according to the available data until July 2020. It provides statistics and policies prepared by African countries for this pandemic with the aid of other developed countries' experiences. From studying such applicable policies, it can be seen in a number of cases that lockdown restrictions, school and workplace closures, and limitations to the internal movement have the chief effect of reducing virus spread. Change in travel behavior and number of visitors appear in response to such a crisis. Regarding the potential economic repercussions in the studied period, GDP shows a sharp drop of 3.4%, appearing as a reduction of 6% on the price of oil, reducing the number of tourists by 46%, and causing fluctuations in currency. These suggest a mutual influence between the crisis and the transport sector.</t>
  </si>
  <si>
    <t>[Elbany, M.] Port Said Univ, Fac Engn, Civil Engn Dept, Transportat &amp; Traff Engn, Port Fuad, Egypt; [Elhenawy, Y.] Port Said Univ, Fac Engn, Mech Power Engn Dept, Port Fuad, Egypt</t>
  </si>
  <si>
    <t>Egyptian Knowledge Bank (EKB); Port Said University; Egyptian Knowledge Bank (EKB); Port Said University</t>
  </si>
  <si>
    <t>Elbany, M (corresponding author), Port Said Univ, Fac Engn, Civil Engn Dept, Transportat &amp; Traff Engn, Port Fuad, Egypt.</t>
  </si>
  <si>
    <t>mr_elbany@eng.psu.edu.eg; dr_yasser@eng.psu.edu.eg</t>
  </si>
  <si>
    <t>JUN</t>
  </si>
  <si>
    <t>10.1016/j.cstp.2021.03.016</t>
  </si>
  <si>
    <t>MAY 2021</t>
  </si>
  <si>
    <t>2023-09-21</t>
  </si>
  <si>
    <t>WOS:000654643300002</t>
  </si>
  <si>
    <t>El-Nakeeb, EM; ElGhawalby, H; Salama, AA; El-Hafeez, SA</t>
  </si>
  <si>
    <t>El-Nakeeb, Eman M.; ElGhawalby, Hewayda; Salama, A. A.; El-Hafeez, S. A.</t>
  </si>
  <si>
    <t>Neutrosophic Crisp Mathematical Morphology</t>
  </si>
  <si>
    <t>NEUTROSOPHIC SETS AND SYSTEMS</t>
  </si>
  <si>
    <t>In this paper, we aim to apply the concepts of the neutrosophic crisp sets and its operations to the classical mathematical morphological operations, introducing what we call Neutrosophic Crisp Mathematical Morphology. Several operators are to be developed, including the neutrosophic crisp dilation, the neutrosophic crisp erosion, the neutrosophic crisp opening and the neutrosophic crisp closing. Moreover, we extend the definition of some morphological filters using the neutrosophic crisp sets concept. For instance, we introduce the neutrosophic crisp boundary extraction, the neutrosophic crisp Top-hat and the neutrosophic crisp Bottom-hat filters. The idea behind the new introduced operators and filters is to act on the image in the neutrosophic crisp domain instead of the spatial domain</t>
  </si>
  <si>
    <t>[El-Nakeeb, Eman M.; ElGhawalby, Hewayda; Salama, A. A.; El-Hafeez, S. A.] Port Said Univ, Fac Engn, Phys &amp; Engn Math Dept, Port Fuad, Egypt; Port Said Univ, Fac Engn, Dept Math &amp; Comp Sci, Port Fuad, Egypt</t>
  </si>
  <si>
    <t>El-Nakeeb, EM (corresponding author), Port Said Univ, Fac Engn, Phys &amp; Engn Math Dept, Port Fuad, Egypt.</t>
  </si>
  <si>
    <t>emanmarzouk1991@gmail.com; hewayda2011@eng.psu.edu.eg; drsalama44@gmail.com; samyabdelhafeez@yahoo.com</t>
  </si>
  <si>
    <t>WOS:000461275000010</t>
  </si>
  <si>
    <t>Saraya, RE; Hameed, EAA</t>
  </si>
  <si>
    <t>Saraya, Roshdy E.; Abdel Hameed, Eman A.</t>
  </si>
  <si>
    <t>Eco-friendly micellar HPTLC technique for the simultaneous analysis of co-formulated antibiotic cefoperazone and sulbactam in pure form and vial pharmaceutical formulation</t>
  </si>
  <si>
    <t>JPC-JOURNAL OF PLANAR CHROMATOGRAPHY-MODERN TLC</t>
  </si>
  <si>
    <t>A rapid, sensitive, and eco-friendly micellar high-performance thin-layer chromatography (HPTLC) technique for the simultaneous analysis of cefoperazone and sulbactam in pure and vial pharmaceutical formulation was developed. Merck aluminum HPTLC plates covered with silica gel 60 F-254 were used as the stationary phase; acetone-ethanol-ethyl acetate-2% sodium dodecyl sulfate-glacial acetic acid (3:2:4:1:0.5, V/V) were used as the mobile phase. This chromatographic system results in symmetric, compact peaks at R-F values of (0.45 +/- 0.015) and (0.69 +/- 0.008) for cefoperazone and sulbactam, respectively. Densitometric scanning of the separated spots was done at 265 nm. The proposed method can quantitatively analyze cefoperazone and sulbactam in their laboratory prepared combinations and vials pharmaceutical formulation. The environmental greenness of the proposed HPTLC method was successfully assessed by the new green analytical procedure index. The method is considered to be a green eco-friendly HPTLC method because of its usage to green solvents, minimal waste production, and short time of analysis. The proposed method can also be helpful in the routine quality control analysis of the studied medications.</t>
  </si>
  <si>
    <t>[Saraya, Roshdy E.; Abdel Hameed, Eman A.] Port Said Univ, Dept Pharmaceut Analyt Chem, Fac Pharm, Port Said 42511, Egypt</t>
  </si>
  <si>
    <t>Egyptian Knowledge Bank (EKB); Port Said University</t>
  </si>
  <si>
    <t>Saraya, RE (corresponding author), Port Said Univ, Dept Pharmaceut Analyt Chem, Fac Pharm, Port Said 42511, Egypt.</t>
  </si>
  <si>
    <t>drsaraya@yahoo.com</t>
  </si>
  <si>
    <t>APR</t>
  </si>
  <si>
    <t>10.1007/s00764-021-00091-y</t>
  </si>
  <si>
    <t>APR 2021</t>
  </si>
  <si>
    <t>WOS:000645499800001</t>
  </si>
  <si>
    <t>Hosny, NM; Rady, S; El Dossoki, FI</t>
  </si>
  <si>
    <t>Hosny, Nasser Mohammed; Rady, Sarah; El Dossoki, Farid, I</t>
  </si>
  <si>
    <t>Adsorption of methylene blue onto synthesized Co3O4, NiO, CuO and ZnO nanoparticles</t>
  </si>
  <si>
    <t>JOURNAL OF THE IRANIAN CHEMICAL SOCIETY</t>
  </si>
  <si>
    <t>The metal complexes of Co(II), Ni(II), Cu(II) and Zn(II) with glutamine were synthesized and characterized by elemental analyses, IR, electronic spectra, thermal analyses (TGA and DTA), nuclear magnetic resonance (H-1 and (CNMR)-C-13), electron spin resonance and effective magnetic moments. Four coordinated complexes were formed in case of Cu(II), Ni(II) and Zn(II) ions, while Co(II) formed six coordinated species. The as-prepared metal complexes were used as precursor of Co3O4, NiO, CuO and ZnO nanoparticles after calcination at 700 degrees C. The obtained nanoparticles were characterized by (X-ray powder diffractions) XRD and transmittance electron microscope (TEM). The average particle sizes as indicated from TEM images were found to be 64, 48, 55 and 64 nm for Co3O4, NiO, CuO and ZnO, respectively. Adsorption of methylene blue on the surface of Co3O4, NiO, CuO and ZnO nanoparticles was studied. They exhibited higher adsorption capacity than those prepared by co-precipitation method. NiO showed the highest removal capacity (95.6%) among the studied compounds. Langmuir adsorption isotherm and pseudo-second-order kinetic are the best models that fit the adsorption of methylene blue onto Co3O4, NiO, CuO and ZnO nanoparticles.</t>
  </si>
  <si>
    <t>[Hosny, Nasser Mohammed; Rady, Sarah; El Dossoki, Farid, I] Port Said Univ, Fac Sci, Chem Dept, POB 42522, Port Said, Egypt</t>
  </si>
  <si>
    <t>Hosny, NM (corresponding author), Port Said Univ, Fac Sci, Chem Dept, POB 42522, Port Said, Egypt.</t>
  </si>
  <si>
    <t>Nasserh56@yahoo.com</t>
  </si>
  <si>
    <t>MAY</t>
  </si>
  <si>
    <t>10.1007/s13738-021-02424-4</t>
  </si>
  <si>
    <t>OCT 2021</t>
  </si>
  <si>
    <t>WOS:000710058500001</t>
  </si>
  <si>
    <t>Mourad, AAE; Mourad, MAE</t>
  </si>
  <si>
    <t>Mourad, Ahmed A. E.; Mourad, Mai A. E.</t>
  </si>
  <si>
    <t>Enhancing insulin sensitivity by dual PPAR gamma partial agonist, beta-catenin inhibitor: Design, synthesis of new alpha phthalimido-o-toluoyl2-aminothiazole hybrids</t>
  </si>
  <si>
    <t>LIFE SCIENCES</t>
  </si>
  <si>
    <t>Aims: Partial PPAR gamma agonists attracted substantially heightened interest as safer thiazolidinediones alternatives. On the other hand, Wnt/beta-catenin antagonists have been highlighted as promising strategy for type 2 diabetes management via up-regulating PPAR gamma gene expression. We aimed at synthesizing novel partial PPAR gamma agonists with beta-catenin inhibitory activity which could enhance insulin sensitivity and avoid the side effects of full PPAR gamma agonists. Main methods: We synthesized novel series of alpha-phthlimido-o-toluoyl-2-aminothiazoles hybrids for evaluating their antidiabetic activity and discovering its mechanistic pathway. We assessed effect of the new hybrids on PPAR gamma activation using a luciferase reporter assay system. Moreover, intracellular triglyceride levels, gene levels of c/EBP alpha, PPAR gamma and PPAR gamma targets including GLUT4, adiponectin, aP2 were measured in 3T3-L1 cells. Uptake of 2-DOG together with PPAR gamma and beta-catenin protein levels were evaluated in 3T3-L1cells. In addition, molecular docking studies with PPAR gamma LBD, physicochemical properties and structure activity relationship of the novel hybrids were also studied. Key findings: Three of the synthesized hybrids showed partial PPAR gamma agonistic activity and distinct PPAR gamma binding pattern. These compounds modulated PPAR gamma gene expression and PPAR gamma target genes; and increased glucose uptake in 3T3-L1 and slightly induced adipogenesis compared to rosiglitazone. Moreover, these compounds reduced beta-catenin protein level which reflected in increased both PPAR gamma gene and protein levels that leads to improved insulin sensitivity and increased GLUT4 and adiponectin gene expression. Significance: Our synthesized compounds act as novel partial PPAR gamma agonists and beta-catenin inhibitors that have potent insulin sensitizing activity and mitigate the lipogenic side effects of TZDs.</t>
  </si>
  <si>
    <t>[Mourad, Ahmed A. E.] Port Said Univ, Fac Pharm, Pharmacol &amp; Toxicol Dept, Port Said, Egypt; [Mourad, Mai A. E.] Port Said Univ, Fac Pharm, Med Chem Dept, Port Said, Egypt</t>
  </si>
  <si>
    <t>Mourad, AAE (corresponding author), Port Said Univ, Fac Pharm, Pharmacol &amp; Toxicol Dept, Port Said, Egypt.</t>
  </si>
  <si>
    <t>ahmed.mourad@yahoo.com</t>
  </si>
  <si>
    <t>OCT 15</t>
  </si>
  <si>
    <t>10.1016/j.lfs.2020.118270</t>
  </si>
  <si>
    <t>WOS:000579486500001</t>
  </si>
  <si>
    <t>Mahmoud, AS</t>
  </si>
  <si>
    <t>Mahmoud, Amal Sobhy</t>
  </si>
  <si>
    <t>Psychiatric Nurses' Attitude and Practice toward Physical Restraint</t>
  </si>
  <si>
    <t>ARCHIVES OF PSYCHIATRIC NURSING</t>
  </si>
  <si>
    <t>Aim: This study was to assess psychiatric nurses' attitude and practice toward physical restraint among mentally ill patients. Methods: A descriptive research design was used to achieve the study objective. The present study was carried out in three specialized governmental mental hospitals and two psychiatric wards in general hospital. A convenient purposive sample of 96 nurses who were working in the previously mentioned setting was included. The tool used for data collection was the Self-Administered Structured Questionnaire; it included three parts: The first comprised items concerned with demographic characteristics of the nurses, the second comprised 10 item measuring nurses' attitudes toward physical restraint, and the third was used to assess nurses' practices regarding use of physical restraint. Results: There were insignificant differences between attitudes and practices in relation to nurses' sex, level of education, years of experience and work place. Moreover, a positive significant correlation was found between nurses' total attitude scores, and practices regarding use of physical restraint. Conclusion: Psychiatric nurses have positive attitude and adequate practice toward using physical restraints as an alternative management for psychiatric patients. It is important for psychiatric nurses to acknowledge that physical restraints should be implemented as the last resort. The study recommended that it is important for psychiatric nurses to acknowledge that physical restraints should be implemented as the last resort. (C) 2016 Elsevier Inc. All rights reserved.</t>
  </si>
  <si>
    <t>[Mahmoud, Amal Sobhy] Port Said Univ, Fac Nursing, Psychiat Nursing &amp; Mental Hlth, Port Fuad, Egypt</t>
  </si>
  <si>
    <t>Mahmoud, AS (corresponding author), Port Said Univ, Fac Nursing, Psychiat Nursing &amp; Mental Hlth, Port Fuad, Egypt.</t>
  </si>
  <si>
    <t>sunmoonstars25@yahoo.com</t>
  </si>
  <si>
    <t>FEB</t>
  </si>
  <si>
    <t>10.1016/j.apnu.2016.07.013</t>
  </si>
  <si>
    <t>WOS:000394072100002</t>
  </si>
  <si>
    <t>Hosny, NM; Othman, E; El Dossoki, FI</t>
  </si>
  <si>
    <t>Hosny, Nasser M.; Othman, Eman; El Dossoki, Farid I.</t>
  </si>
  <si>
    <t>[Cd(Anthranilate)(2)]H2O as a precursor of CdO nanoparticles</t>
  </si>
  <si>
    <t>JOURNAL OF MOLECULAR STRUCTURE</t>
  </si>
  <si>
    <t>[Cd(Anthranilate)(2)]H2O complex was prepared by the reaction of anthranilic acid with CdCl2 2.5H(2)O in 1:1 ratio. The complex was characterized by elemental analyses, IR, (HNMR)-H-1 and thermal analyses (TGA). The results suggested the formation of four coordinated species. The optical band gap (E-g) of the Cd(II) complex is 4.07 eV. The synthesized Cd(II) complex has been used as a precursor of CdO nanoparticles by thermal decomposition at 600 degrees C. The obtained CdO nanoparticles have been characterized by XRD and TEM. CdO nanoparticles crystallize in the cubic system. TEM images of the nanoparticles show nanofibers with different lengths. The optical band gap of the synthesized CdO nanoparticles is 2.97 eV. The precursor and CdO nanoparticles have been used for removal of methylene blue from aqueous solutions with a removal % in the range 65-96%. (C) 2019 Elsevier B.V. All rights reserved.</t>
  </si>
  <si>
    <t>[Hosny, Nasser M.; Othman, Eman; El Dossoki, Farid I.] Port Said Univ, Fac Sci, Dept Chem, POB 42522, Port Said, Egypt</t>
  </si>
  <si>
    <t>Hosny, NM (corresponding author), Port Said Univ, Fac Sci, Dept Chem, POB 42522, Port Said, Egypt.</t>
  </si>
  <si>
    <t>NOV 5</t>
  </si>
  <si>
    <t>10.1016/j.molstruc.2019.06.041</t>
  </si>
  <si>
    <t>WOS:000475344800075</t>
  </si>
  <si>
    <t>Shahda, MM; Abd Elhafeez, MM; El Mokadem, AA</t>
  </si>
  <si>
    <t>Shahda, Merhan M.; Abd Elhafeez, Mostafa M.; El Mokadem, Ashraf A.</t>
  </si>
  <si>
    <t>Camel's nose strategy: New innovative architectural application for desert buildings</t>
  </si>
  <si>
    <t>SOLAR ENERGY</t>
  </si>
  <si>
    <t>As desert areas represent the most of the Arab countries lands, hence, these areas suffer from scarcity in the sources of water in addition to high temperatures. Furthermore, these areas encounter an increased demand for non-renewable energy resources, in order to achieve thermal comfort for individuals. Accordingly, this paper focuses on how Biomimicry science could be employed in designing and innovating an architectural product compatible with the desert environment to be a part of the desert ecosystem. Hence, this paper is devoted to explore the camel as the best-adapted animal in the desert environment, through focusing on camel nose technique. Thus, this paper attempts to prove the hypothesis that: Buildings can be designed in compatible with the desert environment, by simulating the adaptation method of the camel nose technique. Moreover, this paper raises some questions and seeks to answer them through a practical model. Is it possible to design a system for buildings to obtain water from the air? Is it possible to design a system for buildings to help in reducing high temperature? How can increasing the exposed surface of the vaporization assists in increasing the rate of cooling? A new architectural application has been suggested in this paper to simulate Camel Nose System where scientific experiments have been conducted to test the efficiency of this model, starting with the designing stage, manufacturing and the implementation of the applied model. Consequently, after the stage of analysis and results, the paper has reached through scientific experiment many results including, (1) calcium chloride as a moisture-absorbing material can absorb 1.3 L of water depending on the special conditions in the Egyptian desert atmosphere, (2) the reduction of temperature to 5 degrees and the humidity has increased to 20%. This new architectural application has been utilized to improve desert buildings.</t>
  </si>
  <si>
    <t>[Shahda, Merhan M.; Abd Elhafeez, Mostafa M.; El Mokadem, Ashraf A.] Port Said Univ, Fac Engn, Architecture &amp; Urban Planning Dept, Port Said, Egypt</t>
  </si>
  <si>
    <t>Shahda, MM (corresponding author), Port Said Univ, Fac Engn, Architecture &amp; Urban Planning Dept, Port Said, Egypt.</t>
  </si>
  <si>
    <t>m.shahda@eng.psu.edu.eg</t>
  </si>
  <si>
    <t>DEC</t>
  </si>
  <si>
    <t>10.1016/j.solener.2018.10.072</t>
  </si>
  <si>
    <t>WOS:000453498100066</t>
  </si>
  <si>
    <t>Mahmoud, AS; Mohamed, HA</t>
  </si>
  <si>
    <t>Mahmoud, Amal Sobhy; Mohamed, Hind Abdullah</t>
  </si>
  <si>
    <t>Critical Thinking Disposition among Nurses Working in Puplic Hospitals at Port-Said Governorate</t>
  </si>
  <si>
    <t>INTERNATIONAL JOURNAL OF NURSING SCIENCES</t>
  </si>
  <si>
    <t>Aim: This study aimed to investigate critical thinking disposition among nurses working in Public Hospitals in Port-Said Governorate. Methods: A descriptive research design was conducted in this study. Totally 196 respondents were chosen by systemic random sampling, to take part in the study as the sample. Data was collected from April to September in 2015. Tools of data collection: A personal and job characteristics data sheet and California Critical Thinking Disposition Inventory(CCTDI) were used. Results: The results revealed that the total critical thinking disposition score mean was 257.05 +/- 20.16 and the highest score mean was 48.67 +/- 6.28 for inquisitiveness subscale, while the lowest score mean was 21.36 +/- 7.19 for the truth- seeking subscale. Also, none of the personal &amp; job characteristics showed statistically significant relations with the total critical thinking disposition. Conclusion: More than three quarters of the nurses had an ambivalent disposition toward critical thinking, and most nurses' scores indicated a negative tendency towards truth- seeking. So the findings pointed for upgrading nurses' critical thinking through educational programs and a need for more problem-based learning with advanced teaching strategies in clinical areas. (C) 2017 Chinese Nursing Association. Production and hosting by Elsevier B.V.</t>
  </si>
  <si>
    <t>[Mahmoud, Amal Sobhy] Port Said Univ, Fac Nursing, Psychiat Nursing &amp; Mental Hlth, Port Said, Egypt; [Mohamed, Hind Abdullah] Port Said Univ, Fac Nursing, Nursing Adm, Port Said, Egypt</t>
  </si>
  <si>
    <t>Mahmoud, AS (corresponding author), Port Said Univ, Fac Nursing, Psychiat Nursing &amp; Mental Hlth, Port Said, Egypt.</t>
  </si>
  <si>
    <t>APR 10</t>
  </si>
  <si>
    <t>10.1016/j.ijnss.2017.02.006</t>
  </si>
  <si>
    <t>WOS:000405800300009</t>
  </si>
  <si>
    <t>Aziz, A; Attia, T; Hanafi, M</t>
  </si>
  <si>
    <t>Aziz, Akram; Attia, Tamer; Hanafi, Mahmoud</t>
  </si>
  <si>
    <t>Radiological Impact and Environmental Monitoring of Gamma Radiations Along the Public Beach of Port Said, Egypt</t>
  </si>
  <si>
    <t>PURE AND APPLIED GEOPHYSICS</t>
  </si>
  <si>
    <t>Port Said is an Egyptian coastal city, laying on Mediterranean Sea. The city is a world-renowned international harbor and a free-trade zone. Therefore, it is one of the most popular shopping destinations in Egypt, where people can buy duty-free goods and enjoy the city's free public beaches in summer vacations. Recent radiological hazards studies had located several high radioactive lenses along the Nile Delta coastline, resulted from accumulations of black sand deposits. Concerns had been raised regarding the safety of individuals who might be exposed to high doses of radiations due to the presence of black sand deposits along Port Said beach, especially when the beach is characterized by positive accretion rates. Detailed ground radioactivity surveys were conducted at the beach aiming to measure the activity concentrations of the naturally occurring radioelements (U-238,Th-232 and(40)K). Spatial distributions of the three elements were mapped. Dose Rate (DR) and Annual Effective Dose Rates (AEDR) were calculated. Although the results of AEDR revealed that the radiations levels are fallen within the allowed limits, the Excess Lifetime Cancer Risk (ELCR) factor exceeded the world's average of 0.25. For public awareness, high-risk areas were delineated on a risk map, showing the locations where gamma radiation emissions exceeded the allowed exposure limits for humans. It is recommended to apply the same surveying procedures at all of the public beaches along Sinai coasts, where larger quantities of Black Sands had been detected along its shoreline.</t>
  </si>
  <si>
    <t>[Aziz, Akram; Attia, Tamer; Hanafi, Mahmoud] Port Said Univ, Dept Geol, Fac Sci, Port Said, Egypt</t>
  </si>
  <si>
    <t>Attia, T (corresponding author), Port Said Univ, Dept Geol, Fac Sci, Port Said, Egypt.</t>
  </si>
  <si>
    <t>tamergeo@gmail.com</t>
  </si>
  <si>
    <t>10.1007/s00024-019-02398-8</t>
  </si>
  <si>
    <t>WOS:000543522100027</t>
  </si>
  <si>
    <t>Megahed, MI; Fathalla, W</t>
  </si>
  <si>
    <t>Megahed, M. I.; Fathalla, W.</t>
  </si>
  <si>
    <t>Synthesis and Antimicrobial Activity of Methyl 2-(2-(2-Arylquinazolin-4-yl)sulfanyl)acetylamino Alkanoates</t>
  </si>
  <si>
    <t>JOURNAL OF HETEROCYCLIC CHEMISTRY</t>
  </si>
  <si>
    <t>A series of methyl 2-(2-(2-arylquinazolin-4-yl)sulfanyl)acetylamino alkanoates have been developed on the basis of the S-chemoselective reaction of 2-arylquinazolin-4(3H)-thione with ethyl chloroacetate and N,N '-dicyclohexylcarbodiimide coupling method with amino acid ester hydrochloride. The precursor 2-arylquinazolin-4(3H)-thione was prepared by a new thiation method from 2-arylquinazolin-4(3H)-one by a two-step reaction that includes chlorination and then the reaction with N-cyclohexyldithiocarbamate cyclohexyl ammonium salt. The antimicrobial activity of the synthesized compounds was tested in vitro via paper-disc agar-plate method against two bacterial strains Gram-positive bacteria Staphylococcus aureus and Gram-negative bacteria Escherichia coli and a pathogenic yeast Candida albicans. Most synthesized compounds showed remarkable antibacterial activity against E. coli overpassing the standard reference antibiotics applied: tetracycline, erythromycin, and novobiocin. On the other hand, most synthesized compounds gave moderate antifungal activity against pathogenic yeast C. albicans.</t>
  </si>
  <si>
    <t>[Megahed, M. I.; Fathalla, W.] Port Said Univ, Phys &amp; Math Engn Dept, Fac Engn, Port Said, Egypt</t>
  </si>
  <si>
    <t>Fathalla, W (corresponding author), Port Said Univ, Phys &amp; Math Engn Dept, Fac Engn, Port Said, Egypt.</t>
  </si>
  <si>
    <t>walid3369@yahoo.com</t>
  </si>
  <si>
    <t>10.1002/jhet.3348</t>
  </si>
  <si>
    <t>WOS:000453457300017</t>
  </si>
  <si>
    <t>Salama, AM; Behaery, MS; Abd Elaal, AE; Abdelaal, A</t>
  </si>
  <si>
    <t>Salama, Abeer M.; Behaery, Moktar S.; Abd Elaal, Amira E.; Abdelaal, Ahmed</t>
  </si>
  <si>
    <t>Influence of cerium oxide nanoparticles on dairy effluent nitrate and phosphate bioremediation</t>
  </si>
  <si>
    <t>ENVIRONMENTAL MONITORING AND ASSESSMENT</t>
  </si>
  <si>
    <t>This study investigated, for the first time, the role of cerium oxide nanoparticles (CeO2 NPs) on dairy effluent nitrate and phosphate bioremediation using different inoculum sources. Two inoculum sources (wastewater and sludge) were obtained from the dairy wastewater treatment plant unit. A culture was prepared to be tested in the treatment of nitrate and phosphate effluent, and the role of CeO2 NPs was checked to be completely efficient after 5 days of incubation. The reduction efficiency of nitrate using sludge as inoculum source was improved up to 89.01% and 68.12% for phosphate compared to control. In the case of using wastewater as an inoculum source, the nitrate reduction was improved up to 83.30% and 87.75% for phosphate compared to control. The bacterial richness showed a significant variance (higher richness) between control and other samples. The optimal concentration of CeO2 NPs for inoculum richness and nitrate and phosphate reduction was (sludge: 1 x 10(-10) ppm) and (wastewater: 1 x 10(-12) ppm). The results revealed that CeO2 NPs could enhance the microbial growth of different inoculum sources that have a key role in dairy effluent nitrate and phosphate bioremediation.</t>
  </si>
  <si>
    <t>[Salama, Abeer M.; Behaery, Moktar S.; Abd Elaal, Amira E.; Abdelaal, Ahmed] Port Said Univ, Fac Sci, Environm Sci Dept, Port Said 42526, Egypt</t>
  </si>
  <si>
    <t>Abdelaal, A (corresponding author), Port Said Univ, Fac Sci, Environm Sci Dept, Port Said 42526, Egypt.</t>
  </si>
  <si>
    <t>ahmed_abdelaal@sci.psu.edu.eg</t>
  </si>
  <si>
    <t>10.1007/s10661-022-10003-0</t>
  </si>
  <si>
    <t>WOS:000778482600001</t>
  </si>
  <si>
    <t>Radwan, EMM; Yuossif, ESHES; Abd El-Moneim, M; Mohamed, M; Moustafa, AMY</t>
  </si>
  <si>
    <t>Radwan, Eman Mossad Mahmoud; Yuossif, El-Sherbiny Hamdy El-Sayed; Abd El-Moneim, Mohamed; Mohamed, Mahmoud; Moustafa, Amal Mahmoud Youssef</t>
  </si>
  <si>
    <t>Synthesis and Biological Evaluation of Some New 3,4-Disubstituted Coumarin Derivatives as Anticancer Agents</t>
  </si>
  <si>
    <t>INDIAN JOURNAL OF HETEROCYCLIC CHEMISTRY</t>
  </si>
  <si>
    <t>A new series of 3,4-disubstitutued coumarin derivatives have been synthesized by the reaction of ethyl coumarin-3-carboxylate with pyrazole-3,5-dione and condensation of ethyl 7-hydroxycoumarin-3-carboxylate with 4,6-dibromo-3-amino phenol. Acylation with acetic anhydride and condensation of coumarin derivatives with 2-hydroxybenzaldehyde yielded the corresponding acetyl derivatives and 4-substituted pyrazole derivatives. The structure of the synthesized compounds was elucidated using spectral and elemental analysis. All the prepared derivatives were evaluated for their cytotoxicity against human breast carcinoma cell line (MCF-7). Compound VI has shown the least IC50 values in dimethylthiazol-diphenyltetrazolium bromide colorimetric assay compared with that of the standard marketed drug, staurosporine drug.</t>
  </si>
  <si>
    <t>[Radwan, Eman Mossad Mahmoud; Yuossif, El-Sherbiny Hamdy El-Sayed; Abd El-Moneim, Mohamed; Mohamed, Mahmoud; Moustafa, Amal Mahmoud Youssef] Port Said Univ, Fac Sci, Dept Chem, Port Said 42521, Egypt</t>
  </si>
  <si>
    <t>Radwan, EMM (corresponding author), Port Said Univ, Fac Sci, Dept Chem, Port Said 42521, Egypt.</t>
  </si>
  <si>
    <t>eman.radwan.14@gmail.com</t>
  </si>
  <si>
    <t>JAN-MAR</t>
  </si>
  <si>
    <t>WOS:000682532300014</t>
  </si>
  <si>
    <t>Hussein, HAA</t>
  </si>
  <si>
    <t>Hussein, Heba Adel Ahmed</t>
  </si>
  <si>
    <t>Investigating the role of the urban environment in controlling pandemics transmission: Lessons from history</t>
  </si>
  <si>
    <t>AIN SHAMS ENGINEERING JOURNAL</t>
  </si>
  <si>
    <t>It is known throughout history that vaccines are the best solutions to mitigate the effects of pandemics and control their transmission. However, before vaccines were developed, this process was being accom-plished using a range of measures and solutions, some of which were related to the urban environment. In this regard, this study investigates the role of the urban environment in controlling pandemics trans-mission. The study finds that the urban environment can control pandemics transmission through its morphology, urban infrastructure, and buildings, in addition to the expansion outside the existing urban agglomerations. Moreover, it can help the individuals to fight the infection off in case of being infected by giving them the potentials to strengthen their immune system. The findings of this study can direct the viewpoint of urban planners and designers towards the role of the urban environment in maintaining public health. It can also highlight controlling current and future pandemics through the planning and design processes.(c) 2022 THE AUTHORS. Published by Elsevier BV on behalf of Faculty of Engineering, Ain Shams University This is an open access article under the CC BY-NC-ND license (http://creativecommons.org/licenses/by-nc-nd/4.0/).</t>
  </si>
  <si>
    <t>[Hussein, Heba Adel Ahmed] Port Said Univ, Fac Engn, Architectural Engn &amp; Urban Planning Dept, Port Said, Egypt</t>
  </si>
  <si>
    <t>Hussein, HAA (corresponding author), Port Said Univ, Fac Engn, Architectural Engn &amp; Urban Planning Dept, Port Said, Egypt.</t>
  </si>
  <si>
    <t>heba.adel@eng.psu.edu.eg</t>
  </si>
  <si>
    <t>NOV</t>
  </si>
  <si>
    <t>10.1016/j.asej.2022.101785</t>
  </si>
  <si>
    <t>APR 2022</t>
  </si>
  <si>
    <t>WOS:000798853800007</t>
  </si>
  <si>
    <t>Hedeya, MA; Eid, AH; Abdel-Kader, RF</t>
  </si>
  <si>
    <t>Hedeya, Mohamed A.; Eid, Ahmad H.; Abdel-Kader, Rehab F.</t>
  </si>
  <si>
    <t>A Super-Learner Ensemble of Deep Networks for Vehicle-Type Classification</t>
  </si>
  <si>
    <t>IEEE ACCESS</t>
  </si>
  <si>
    <t>Automatic vehicle-type classification plays an imperative role in the development of efficient Intelligent Transportation Systems (ITS). In this paper, a super-learner ensemble is proposed for the vehicle-type classification problem. A densely connected single-split super learner is utilized to exploit the strengths and diminish the weaknesses of the individual base learners ResNet50, Xception, and DenseNet. The super learner aims to learn fusion weights in a data-adaptive manner to obtain the optimal combination of the base learners. The proposed method is simple, robust, and enhances the discrimination capabilities among the similarly-looking classes without requiring any hand-crafted features or logical reasoning. The proposed method is evaluated using two of the most challenging publicly available traffic surveillance datasets: the MIOvision Traffic Camera Dataset (MIO-TCD) and the Beijing Institute of Technology's (BIT) vehicle classification dataset. Three variants of the super learner ensemble: RXD-CV-CW, RXD-CV-CW-NCW and Augmented-RXD, were examined on the MIO-TCD dataset with variations in applying class weights and data augmentation during training. RXD-CV-CW-NCW and Augmented-RXD share the third place among the published state-of-the-art methods reported in the MIO-TCD classification challenge. Augmented-RXD generalizes to the classes in common between the two datasets without degrading its performance on the MIO-TCD dataset. Both variants achieved an overall accuracy of 97.94%, and a Cohen Kappa score of 96.78%. In addition, the super-learner variants that we trained on the BIT-Vehicle dataset images achieved overall accuracies of up to 97.62%.</t>
  </si>
  <si>
    <t>[Hedeya, Mohamed A.; Eid, Ahmad H.; Abdel-Kader, Rehab F.] Port Said Univ, Fac Engn, Elect Engn Dept, Port Said 42523, Egypt</t>
  </si>
  <si>
    <t>Hedeya, MA (corresponding author), Port Said Univ, Fac Engn, Elect Engn Dept, Port Said 42523, Egypt.</t>
  </si>
  <si>
    <t>mohamed.hedeya@eng.psu.edu.eg</t>
  </si>
  <si>
    <t>10.1109/ACCESS.2020.2997286</t>
  </si>
  <si>
    <t>WOS:000541144400001</t>
  </si>
  <si>
    <t>Mohamed, MA; Ibrahim, AM; Ibrahim, HM; Abdella, N; Elmowafy, RI</t>
  </si>
  <si>
    <t>Mohamed, Magda Aly; Ibrahim, Ateya Megahed; Ibrahim, Hanaa Mohamed; Abdella, Nabila; Elmowafy, Reda Ibrahim</t>
  </si>
  <si>
    <t>Perception of pediatric oncology family care providers toward palliative care and its perceived barriers in Egypt</t>
  </si>
  <si>
    <t>PALLIATIVE &amp; SUPPORTIVE CARE</t>
  </si>
  <si>
    <t>Background Palliative care is comprehensive supportive care addressing the suffering, pain, discomfort, symptoms, and stress of cancer and any serious life-threatening disease. It is a key part of care for our children living with cancer and is an important source of support for their families. The study aimed to assess the perception of pediatric oncology family care providers toward palliative care and its perceived barriers in Egypt. Method Total number of 500 oncology children's family care providers was recruited. A descriptive research design was utilized. Researchers used three tools as Structured Interview Questionnaire to assess the participants' knowledge and perceived barriers, Attitude toward palliative care Likert Scale, and Reported Practices Observational Checklist. The study was conducted in outpatient cancer clinics affiliated with El-Nasr governmental hospital located at Port Said governorate. Results 51.8% of the total oncology children's family care providers had sufficient knowledge, 78.6% had a positive attitude, while,76.8% of them had inappropriate Practice towards palliative care. Significance of results The pediatric oncology family care providers had sufficient knowledge and a positive attitude toward palliative care, but their practices were inappropriate. Also, the majority of participants identified Lack of family care providers training in pediatric palliative care and improper communication between the health team and family care providers as the main barriers to providing palliative care to children. Providing a palliative care training program for family caregivers through continuing professional development is highly recommended besides further research studies using large probability samples at different settings.</t>
  </si>
  <si>
    <t>[Mohamed, Magda Aly; Ibrahim, Ateya Megahed; Elmowafy, Reda Ibrahim] Port Said Univ, Fac Nursing, Dept Family &amp; Community Hlth Nursing, Port Said, Egypt; [Ibrahim, Hanaa Mohamed; Abdella, Nabila] Port Said Univ, Fac Nursing, Dept Pediat Nursing, Port Said, Egypt</t>
  </si>
  <si>
    <t>Ibrahim, AM (corresponding author), Port Said Univ, Fac Nursing, Dept Family &amp; Community Hlth Nursing, Port Said, Egypt.</t>
  </si>
  <si>
    <t>ateyamegahed@yahoo.com</t>
  </si>
  <si>
    <t>PII S1478951521001668</t>
  </si>
  <si>
    <t>10.1017/S1478951521001668</t>
  </si>
  <si>
    <t>WOS:000762115000009</t>
  </si>
  <si>
    <t>Masoud, RE</t>
  </si>
  <si>
    <t>Masoud, Reham E.</t>
  </si>
  <si>
    <t>Effect Of Curcminon Oxidative Stress And Sperm Quality In Rats With Fluoride Toxicity</t>
  </si>
  <si>
    <t>RESEARCH JOURNAL OF PHARMACEUTICAL BIOLOGICAL AND CHEMICAL SCIENCES</t>
  </si>
  <si>
    <t>Fluoride is considered a highly stress causing element which is able to make oxidative stress which may cause damage to all body organss including the testis. Therefore, a natural antioxidant agent may be a candidate for prevention toxic effect of fluoride, hence in this study; the effect of Curcumin on oxidative stress produced by fluoride in the rat testis was evaluated. The study groups (10 rats/ group) included: normal control group, fluoride control group, Curcumin control group and fluoride + Curcumin group. Treatment continued for 60 days, after sacrifice, sperm parameters, plasma testosterone level and testicular MDA level were assessed. Testicular histopathological analysis was evaluated. The results of this study showed that fluoride caused a significant decrease in sperm count and increased abnormal forms, there was a significant decrease in testosterone level and increased level testicular MDA level which reflect oxidative stress and disturbed function of the testis. Testicular histopathology of fluoride group showed atrophy and disturbance of testicular architecture. All these finding were significantly improved with curcumintreatment, Curcumin treated group showed nonsgnificant difference compared to normal in all parameters measured. We concluded that Curcumin prevented oxidative stress and testicular dysfunction in rats with fluoride toxicity.</t>
  </si>
  <si>
    <t>[Masoud, Reham E.] PortSaid Univ, Fac Med, Pharmacol, Port Fouad, Egypt</t>
  </si>
  <si>
    <t>Masoud, RE (corresponding author), PortSaid Univ, Fac Med, Pharmacol, Port Fouad, Egypt.</t>
  </si>
  <si>
    <t>JUL-AUG</t>
  </si>
  <si>
    <t>WOS:000438848100009</t>
  </si>
  <si>
    <t>El-Sayad, SM</t>
  </si>
  <si>
    <t>El-Sayad, Sonia M.</t>
  </si>
  <si>
    <t>Psychiatric Patients' and Nurses' Opinions About Limit Setting Technique in Port-said City</t>
  </si>
  <si>
    <t>Background: Limit setting facilitates the development of a therapeutic, caring and supportive relationships, it can also decrease patients' feelings of anxiety and uncertainty. It is a two-way process that should be delivered professionally by the nurse and perceived therapeutically by the patient, so patient considered a vital participant of the technique. Aim: The present study aimed at exploring psychiatric patients' and nurses' opinions as well as their information about limit setting. Method: All nurses working at the hospital and working along the day (the three day shifts) were included in the study (N = 88), as well as all convenient patients that were willing to participate in the study (N = 104),In order to collect data for the present study, three open-ended structured questionnaires were developed by the researcher. Results: Psychiatric nurses working at Port-Said psychiatric hospital have insufficient information concerning limit setting in which use of threats and authoritarian communication is nurses' style of application. Regrettably, nurses of the present study disagreed with essential and indispensible principles that should be followed when setting limits. Concerning psychiatric patients, the study revealed that patients had negative experiences with limit settings that contributed to enforcement of misconceptions and negative opinions about limit setting. Also, psychiatric patients viewed limit setting technique as nurses' way of punishment as well as humiliation. Recommendations: Providing nurses with sufficient information about different psychiatric nursing skills such as communication skills and use of restraint; through holding educational workshops and seminars. Secondly, nurses need specific and professional training course accompanied with clinical application or simulation. As regard psychiatric patients, providing courses by professional and competent nursing staff regarding limit setting emphasizing its therapeutic uses and outcomes is a must; in order to correct misconceptions they acquired.</t>
  </si>
  <si>
    <t>[El-Sayad, Sonia M.] Port Said Univ, Fac Nursing, Psychiat &amp; Mental Hlth Nursing, Port Fouad, Egypt</t>
  </si>
  <si>
    <t>El-Sayad, SM (corresponding author), Port Said Univ, Fac Nursing, Psychiat &amp; Mental Hlth Nursing, Port Fouad, Egypt.</t>
  </si>
  <si>
    <t>dr.soniaelsayad@yahoo.com</t>
  </si>
  <si>
    <t>10.1016/j.apnu.2017.12.005</t>
  </si>
  <si>
    <t>WOS:000434105200015</t>
  </si>
  <si>
    <t>Elsayed, EH; Moustafa, AY; El-Ata, SAA</t>
  </si>
  <si>
    <t>Elsayed, Elsherbiny Hamdy; Moustafa, Amal Y.; El-Ata, Sara A. A.</t>
  </si>
  <si>
    <t>Synthesis of New 2-N-Substituted Amino-5-aryl-1,3-thiazoles as Antitumor Agents</t>
  </si>
  <si>
    <t>LATIN AMERICAN JOURNAL OF PHARMACY</t>
  </si>
  <si>
    <t>A new 5-aryl-2-N-substituted thiazole derivatives 3a, b were synthesized via the cyclization of thiosemicarbazone 2 with viaries alpha-bromomethyl aryl ketones. Acetylation and alkylation of thiazole derivatives 3a, b with acetic anhydride and ethyl chloroacetate gave the corresponding N-acetyl and N-alkyl derivatives 4 and 5. The structures of the synthesized 1,3- thiazole derivatives 3, 4 and 5 were confirmed by IR, H-1, C-13-NMR, MS and elemental analysis. All the synthesized thiazole derivatives and carbazone were tested for their cytotoxicity against two different cancer cell lines MCF-7 and HepG-2. Some of these compounds showed good cytotoxicity.</t>
  </si>
  <si>
    <t>[Elsayed, Elsherbiny Hamdy; Moustafa, Amal Y.; El-Ata, Sara A. A.] Port Said Univ, Chem Dept, Fac Sci, Port Said, Egypt</t>
  </si>
  <si>
    <t>El-Ata, SAA (corresponding author), Port Said Univ, Chem Dept, Fac Sci, Port Said, Egypt.</t>
  </si>
  <si>
    <t>sara_adel174@yahoo.com</t>
  </si>
  <si>
    <t>WOS:000444257100017</t>
  </si>
  <si>
    <t>Protective Effect of Vitamin E Against Renal Dysfunction in Rats Treated with ibuprofen</t>
  </si>
  <si>
    <t>Ibuprofen is an important commonly used analgesic for many chronic disorders as rheumatoid arthritis. One of the probable adverse effects is renal impairment especially with long term use. Vitamin E is an antioxidant which may decrease oxidative stress and improve renal function therefore this sudy evaluates protective effects of vit. E on rats treated with Ibuprofen. The study groups included three groups, normal control, Ibuprofen treated group, Vit. E + Ibuprofen treated group, each group consists of 10 rats. Several investigations were done at the start and after one and two weeks including: blood urea, creatinine, urinary albumin/ creatinine ratio, systolic blood pressure. After sacrifice hisopathological study of the renal tissue was done. The results of this study showed significant increase in all parameters measured in Ibuprofen treated group when compared to normal groupp &lt; 0.05. Treatment with vit. E resulted in improvement of all parameters measuredp &lt; 0.05. Concluding that vitamin E. has protective effect against renal damage caused by Ibuprofen.</t>
  </si>
  <si>
    <t>[Masoud, Reham E.] Port Said Univ, Fac Med, Clin Pharmacol, Port Said, Egypt</t>
  </si>
  <si>
    <t>Masoud, RE (corresponding author), Port Said Univ, Fac Med, Clin Pharmacol, Port Said, Egypt.</t>
  </si>
  <si>
    <t>MAR-APR</t>
  </si>
  <si>
    <t>WOS:000410639500233</t>
  </si>
  <si>
    <t>Radwan, EM; Elsayed, EH; Abd El-Moneim, M; Moustafa, AMY</t>
  </si>
  <si>
    <t>Radwan, Eman M.; Elsayed, Elsherbiny H.; Abd El-Moneim, Mohamed; Moustafa, Amal M. Youssef</t>
  </si>
  <si>
    <t>SYNTHESIS AND CYTOTOXICITY AGAINST HUMAN BREAST CARCINOMA CELL EVALUATION OF SOME NEW 3,4-DISUBSTITUTED COUMARIN DERIVATIVES</t>
  </si>
  <si>
    <t>PHARMACEUTICAL CHEMISTRY JOURNAL</t>
  </si>
  <si>
    <t>A novel series of 3,4-disubstitutued coumarin derivatives have been synthesized by the reaction of ethyl coumarin-3-carboxylate with pyrazole-3,5-dione and condensation of ethyl 7-hydroxycoumarin-3-carboxylate with 4,6-dibromo-3-amino phenol. Acylation with acetic anhydride and condensation of coumarin derivatives with 2-hydroxybenzaldehyde yielded the corresponding acetyl derivatives and 4-substituted pyrazole derivatives. Structures of the synthesized compounds were elucidated by spectral methods and elemental analysis. All the prepared derivatives were evaluated for their cytotoxicity against human breast carcinoma cell line (MCF-7). Compound VI showed the least IC50 value in MTT colorimetric assay as compared to that of the standard marketed drug staurosporin.</t>
  </si>
  <si>
    <t>[Radwan, Eman M.; Elsayed, Elsherbiny H.; Abd El-Moneim, Mohamed; Moustafa, Amal M. Youssef] Port Said Univ, Fac Sci, Chem Dept, 23 December St, Port Said 42521, Egypt</t>
  </si>
  <si>
    <t>Radwan, EM (corresponding author), Port Said Univ, Fac Sci, Chem Dept, 23 December St, Port Said 42521, Egypt.</t>
  </si>
  <si>
    <t>JAN</t>
  </si>
  <si>
    <t>10.1007/s11094-021-02535-5</t>
  </si>
  <si>
    <t>JAN 2022</t>
  </si>
  <si>
    <t>WOS:000738549200003</t>
  </si>
  <si>
    <t>Mohamed, AAE</t>
  </si>
  <si>
    <t>Mohamed, Ayman Abo Elmaaty</t>
  </si>
  <si>
    <t>Synthesis, Isolation and Characterization of three acid and alkaline hydrolytic products of Nimodipine and Development of a valid RP-HPLC method for simultaneous determination of Nimodipine and Citicoline sodium in the presence of Nimodipine degradation products in Bulk and Tablets</t>
  </si>
  <si>
    <t>BRAZILIAN JOURNAL OF ANALYTICAL CHEMISTRY</t>
  </si>
  <si>
    <t>Impurity profiling of active pharmaceutical ingredients is a crucial step in assessing their quality. Moreover, the chemical nature of nimodipine makes it susceptible easily to acidic and alkaline hydrolysis. On the other hand, nimodipine is co-formulated with citicoline sodium pharmaceutically as tablets to treat cerebral ischemia. In this study, three degradation products of nimodipine were synthesized, isolated and characterized with aid of FTIR spectroscopy, H-1-NMR as well as LC-MS/MS after exposing to drastic acidic and alkaline conditions. Subsequently, a simple, selective and valid RP-HPLC method was developed for simultaneous estimation of nimodipine and citicoline in the presence of nimodipine acid and alkaline degradation products in bulk and tablets. Chromatographic separation was achieved using an isocratic mobile phase consisting of acetonitrile: 0.02 M KH2PO4 (containing 0.2% v/v, triethylamine and adjusted to pH 3.0 with orthophosphoric acid) (70:30, v/v) at a flow rate 1.0 mL min(-1) at ambient temperature (25 degrees C) on a Eurospher II C18 (250 mm x 4.6 mm, 5 mu m) column with UV detection at 270 nm for citicoline and 235 nm for nimodipine and its acidic and alkaline hydrolytic products. Linearity, accuracy and precision were found to be acceptable over a concentration range of (4.5-120 mu g mL(-1)) for nimodipine and (15-400 mu g mL(-1)) for citicoline. The proposed method could be successfully applied for the routine analysis of the studied drugs in their pharmaceutical preparation in the presence of nimodipine common degradation products without any preliminary separation step.</t>
  </si>
  <si>
    <t>[Mohamed, Ayman Abo Elmaaty] Port Said Univ, Fac Pharm, 23rd December St, Port Said 42526, Egypt</t>
  </si>
  <si>
    <t>Mohamed, AAE (corresponding author), Port Said Univ, Fac Pharm, 23rd December St, Port Said 42526, Egypt.</t>
  </si>
  <si>
    <t>10.30744/brjac.2179-3425.AR-52-2020</t>
  </si>
  <si>
    <t>WOS:000623005400007</t>
  </si>
  <si>
    <t>Design, Synthesis, and Anti-Breast Cancer Activity of Some Hybrid Molecules Containing Coumarin Moiety</t>
  </si>
  <si>
    <t>RUSSIAN JOURNAL OF BIOORGANIC CHEMISTRY</t>
  </si>
  <si>
    <t>(Benzimidazol-2-yl)-7-hydroxycoumarin and N-(2-hydroxyphenyl)-7-hydroxycoumarin-3-carboxamide have been synthesized by the condensation of ethyl 7-hydroxycoumarin-3-carboxylate in acetic acid. Acetylation with acetic anhydride and halogenation with bromine in acetic acid's presence of the previous compounds has yielded the corresponding acetoxy and dibromo derivatives. The synthesized molecules that contain coumarin ring have been evaluated for their activities against breast cancer and they have shown good in vitro antiproliferative activities against a human breast cancer line (MCF-7). The results have shown that 3-(benzimidazol-2-yl)-7-acetoxycoumarin had a significant cytotoxic effect compared to the standard DOX (doxorubicin) drug.</t>
  </si>
  <si>
    <t>[Radwan, Eman M.; Elsayed, Elsherbiny H.; Abd El-Moneim, Mohamed; Moustafa, Amal M. Youssef] Port Said Univ, Fac Sci, Chem Dept, Port Said 42521, Egypt</t>
  </si>
  <si>
    <t>Radwan, EM (corresponding author), Port Said Univ, Fac Sci, Chem Dept, Port Said 42521, Egypt.</t>
  </si>
  <si>
    <t>10.1134/S1068162021010180</t>
  </si>
  <si>
    <t>WOS:000630869600010</t>
  </si>
  <si>
    <t>Arafa, A; Elmahdy, G</t>
  </si>
  <si>
    <t>Arafa, Anas; Elmahdy, Ghada</t>
  </si>
  <si>
    <t>Application of Residual Power Series Method to Fractional Coupled Physical Equations Arising in Fluids Flow</t>
  </si>
  <si>
    <t>INTERNATIONAL JOURNAL OF DIFFERENTIAL EQUATIONS</t>
  </si>
  <si>
    <t>The approximate analytical solution of the fractional Cahn-Hilliard and Gardner equations has been acquired successfully via residual power series method (RPSM). The approximate solutions obtained by RPSM are compared with the exact solutions as well as the solutions obtained by homotopy perturbation method (HPM) and q-homotopy analysis method (q-HAM). Numerical results are known through different graphs and tables. The fractional derivatives are described in the Caputo sense. The results light the power, efficiency, simplicity, and reliability of the proposed method.</t>
  </si>
  <si>
    <t>[Arafa, Anas] Port Said Univ, Dept Math &amp; Comp Sci, Port Said, Egypt; [Elmahdy, Ghada] Canal High Inst Engn &amp; Technol, Dept Basic Sci, Suez, Egypt</t>
  </si>
  <si>
    <t>Elmahdy, G (corresponding author), Canal High Inst Engn &amp; Technol, Dept Basic Sci, Suez, Egypt.</t>
  </si>
  <si>
    <t>ghada.elmahdy91@gmail.com</t>
  </si>
  <si>
    <t>10.1155/2018/7692849</t>
  </si>
  <si>
    <t>WOS:000438924700001</t>
  </si>
  <si>
    <t>Arafa, A</t>
  </si>
  <si>
    <t>Arafa, Anas</t>
  </si>
  <si>
    <t>A different approach for conformable fractional biochemical reaction-diffusion models</t>
  </si>
  <si>
    <t>APPLIED MATHEMATICS-A JOURNAL OF CHINESE UNIVERSITIES SERIES B</t>
  </si>
  <si>
    <t>This paper attempts to shed light on three biochemical reaction-diffusion models: conformable fractional Brusselator, conformable fractional Schnakenberg, and conformable fractional Gray-Scott. This is done using conformable residual power series (hence-form, CRPS) technique which has indeed, proved to be a useful tool for generating the solution. Interestingly, CRPS is an effective method of solving nonlinear fractional differential equations with greater accuracy and ease.</t>
  </si>
  <si>
    <t>[Arafa, Anas] Port Said Univ, Fac Sci, Dept Math &amp; Comp Sci, Port Said, Egypt</t>
  </si>
  <si>
    <t>Arafa, A (corresponding author), Port Said Univ, Fac Sci, Dept Math &amp; Comp Sci, Port Said, Egypt.</t>
  </si>
  <si>
    <t>anas_arafa@sci.psu.edu.eg</t>
  </si>
  <si>
    <t>OCT</t>
  </si>
  <si>
    <t>10.1007/s11766-020-3830-5</t>
  </si>
  <si>
    <t>WOS:000603308000007</t>
  </si>
  <si>
    <t>Shalaby, EA; Abdelhalim, KM; Bakr, M; El-Lilly, AA; Elkoushy, MA</t>
  </si>
  <si>
    <t>Shalaby, Essam A.; Abdelhalim, Khaled M.; Bakr, Mohamed; El-Lilly, Ahmed A.; Elkoushy, Mohamed A.</t>
  </si>
  <si>
    <t>Impact of forced diuresis on retropulsion of disintegrated ureteral calculi during semi-rigid ureteroscopy: a double-blind randomized-controlled study</t>
  </si>
  <si>
    <t>UROLITHIASIS</t>
  </si>
  <si>
    <t>The objective of this study is to assess the safety and efficacy of forced diuresis as an antiretropulsion strategy during the pneumatic disintegration of solitary lower ureteric stones with semi-rigid ureteroscopy (URS). A prospective randomized double-blind study was carried out from March 2019 to June 2021 for patients presented with unilateral solitary radiopaque lower ureteric stones &lt;= 20 mm. Patients were randomized for URS into two groups, according to the use of forced diuresis using furosemide 1 mg/kg (GII) or not (GI). Perioperative parameters were compared between both groups, including retropulsion rate, stone-free rate (SFR), and need for auxiliary procedures and complications. A total of 148 patients were included; 72 (48.6%) in GI and 76 in the GII (51.4%), with respective stone size of 11.8 +/- 2.6 vs.12.1 +/- 2.4 mm. Both groups were comparable in demographic and baseline data, with a mean age of 47 +/- 16 and 50 +/- 14 years for GI and GII, respectively. GII had a significantly shorter disintegration time (10.5 +/- 1.3 vs. 4.2 +/- 2.1 min, p &lt; 0.001), shorter operative time (33.1 +/- 10.1 vs. 40.8 +/- 9.1 min, p &lt; 0.001), lower stone fragments migration rate during disintegration (6.5% vs. 18.1%, p = 0.04), lower retropulsion rate (1.3% vs. 11%, p = 0.02), higher SFR (96.1% vs. 86.1%, p = 0.04), and lower auxiliary procedures (3.9% vs. 13.8%, p = 0.03). Intraoperative and 6-h postoperative changes in heart rate and mean systolic blood pressure were comparable between both groups. Ephedrine injection (6-18 mg) was needed in significantly more GII patients (39.5% vs. 20.8%, p &lt;= 0.01). It seems that forced diuresis during pneumatic lithotripsy of the lower ureteric stones is a safe and effective antiretropulsion technique. This would expand the alternative options to the antiretropulsion strategy, especially in centers where the laser and flexible ureteroscopes are not available.</t>
  </si>
  <si>
    <t>[Shalaby, Essam A.; Abdelhalim, Khaled M.; Elkoushy, Mohamed A.] Suez Canal Univ, Dept Urol, Ismailia, Egypt; [Bakr, Mohamed] Port Said Univ, Dept Urol, Port Said, Egypt; [El-Lilly, Ahmed A.] Suez Canal Univ, Dept Anesthesia, Ismailia, Egypt</t>
  </si>
  <si>
    <t>Egyptian Knowledge Bank (EKB); Suez Canal University; Egyptian Knowledge Bank (EKB); Port Said University; Egyptian Knowledge Bank (EKB); Suez Canal University</t>
  </si>
  <si>
    <t>Shalaby, EA (corresponding author), Suez Canal Univ, Dept Urol, Ismailia, Egypt.</t>
  </si>
  <si>
    <t>essamshalby1@hotmail.com; drkhaled_81@yahoo.com; urobakr@hotmail.com; ahmed.lilly@gmail.com; melkoushy@yahoo.com</t>
  </si>
  <si>
    <t>AUG</t>
  </si>
  <si>
    <t>10.1007/s00240-022-01324-3</t>
  </si>
  <si>
    <t>WOS:000785581400001</t>
  </si>
  <si>
    <t>Mohamed, SS; Elkhamisy, AE</t>
  </si>
  <si>
    <t>Mohamed, Sherif Salah; Elkhamisy, Abeer El Sayed</t>
  </si>
  <si>
    <t>Anti-diabetic Potential of Cordia dichotoma Pulp and Peel (Functional Fiber) in Type II Diabetic Rats</t>
  </si>
  <si>
    <t>INTERNATIONAL JOURNAL OF PHARMACOLOGY</t>
  </si>
  <si>
    <t>Background and Objective: A lot of plants have been used traditionally in the treatment diabetic patient for a long time ago. Cordia dichotoma fruits constituents i.e., pulp or seeds comprises of important compounds which have great health benefits. The current study was conducted to investigate the anti-diabetic potential effect of fruits pulp and peel of Cordia dichotoma (C. dichotoma) powder against diabetes mellitus type 2. Materials and Methods: About 24 adult male rats were randomly distributed into to 3 groups each group comprises to 8 rats. The 1st group (I) was fed on the standard normal diet. The 2nd group (II) was given high fat diet (HFD) to induction rats to be obese and after that to be diabetic by long run period and 3rd group (III) was demonstrated HFD+10% of C. dichotoma pulp+ peel fiber powder. At the end of the trial, rats were weighted and blood samples were collected for estimating serum biomarkers of diabetes as well as blood glucose, insulin, Leptin and oxidative stress. Results: The results showed that supplemented diet with C. dichotoma powder in 3rd group (III) caused significant increase slightly in body weight gain. Also, The C. dichotoma powder significant decreases in serum levels of blood glucose, AST, ALT, total bilirubin and alkaline phosphatase enzyme in rats. It also had significant increase in serum creatinine. The C. dichotoma powder decreased serum levels of (LDL), triglycerides (TG), total cholesterol (TC) levels, malondialdehyde (MDA) and increased in HDL levels and activity of antioxidant enzymes. Conclusion: Therefore, intake of C. dichotoma pulp+ peel fiber powder should be beneficial for the prevention and controlling of diabetic hazards.</t>
  </si>
  <si>
    <t>[Mohamed, Sherif Salah] Natl Res Ctr, Dept Nutr &amp; Food Sci, Giza, Egypt; [Elkhamisy, Abeer El Sayed] Port Said Univ, Fac Specif Educ, Dept Nutr &amp; Food Sci, Port Fuad, Egypt</t>
  </si>
  <si>
    <t>Egyptian Knowledge Bank (EKB); National Research Centre (NRC); Egyptian Knowledge Bank (EKB); Port Said University</t>
  </si>
  <si>
    <t>Mohamed, SS (corresponding author), Natl Res Ctr, Dept Nutr &amp; Food Sci, Giza, Egypt.</t>
  </si>
  <si>
    <t>10.3923/ijp.2019.102.109</t>
  </si>
  <si>
    <t>WOS:000462667100003</t>
  </si>
  <si>
    <t>El-Seify, FA; El-Dossoki, FI; Gouda, MM</t>
  </si>
  <si>
    <t>El-Seify, F. A.; El-Dossoki, F. I.; Gouda, Mahmoud M.</t>
  </si>
  <si>
    <t>Spectrophotometric and conductometric studies of new synthesized azo derived from pyrazole as analytical reagents</t>
  </si>
  <si>
    <t>CHEMICAL PAPERS</t>
  </si>
  <si>
    <t>A new pyrazole derivatives azo dye 1-(3-phenyl-5-Pyrazolylazo)-R acid (L-1) and 5-(3-phenyl-5-Pyrazolylazo)-8-hydroxy quinoline (L-2) was synthesized. The acid-base equilibrium, ionization constants, the effect of pH and some organic solvents on the spectra of ligands, the chromogenic reaction and the stability constant of Co+2, Cu+2,Ni+2 and Zn+2 ion complexes with ligands were studied and determined spectrophotometrically and conductometrically. The optimum pH was determined for the ligands and the complexes. 2:1 and 1:1 (L:M) stoichiometric complexes have been formed in solutions. The stability constants order of the under study complexes was Co+2 &lt; Ni+2 &lt; Cu+2. These metal ions were determined using the ligands as indicators. The reagents can be also useful to use as indicators in acid-base titrations as confirmed experimentally.</t>
  </si>
  <si>
    <t>[El-Seify, F. A.] Port Said Univ, Fac Engn, Chem Dept, Port Said, Egypt; [El-Dossoki, F. I.; Gouda, Mahmoud M.] Port Said Univ, Fac Sci, Chem Dept, Port Said, Egypt</t>
  </si>
  <si>
    <t>El-Dossoki, FI (corresponding author), Port Said Univ, Fac Sci, Chem Dept, Port Said, Egypt.</t>
  </si>
  <si>
    <t>feldossoki64@sci.psu.edu.eg</t>
  </si>
  <si>
    <t>10.1007/s11696-021-01753-1</t>
  </si>
  <si>
    <t>JUL 2021</t>
  </si>
  <si>
    <t>WOS:000670840700001</t>
  </si>
  <si>
    <t>Mohamed, KS; El-Sayed, EH</t>
  </si>
  <si>
    <t>Mohamed, Khaled S.; El-Sayed, Elsherbiny H.</t>
  </si>
  <si>
    <t>SYNTHESIS AND ANTIMICROBIAL EVALUATION OF SOME NOVEL HETEROCYCLES AS ANTIPYRINE DERIVATIVES</t>
  </si>
  <si>
    <t>HETEROCYCLES</t>
  </si>
  <si>
    <t>Novel antipyrine derivatives bearing pyran, pyridopyrimidine, chromene, benzothiazole, indole, pyrazole and pyridazine moieties were synthesized by using 2-cyano-N-(1,5-dimethyl-3-oxo-2-phenyl-2,3-dihydro-1H-pyrazol-4-yl)acetamide (1) as a staring material. The newly synthesized compounds were evaluated for their antimicrobial activities based on inhibition diameter zone against Gram-positive and Gram-negative bacteria.</t>
  </si>
  <si>
    <t>[Mohamed, Khaled S.] Higher Inst Engn &amp; Technol, Dept Chem Engn, New Damietta, Egypt; [El-Sayed, Elsherbiny H.] Port Said Univ, Fac Sci, Dept Chem, Port Said 42526, Egypt</t>
  </si>
  <si>
    <t>Mohamed, KS (corresponding author), Higher Inst Engn &amp; Technol, Dept Chem Engn, New Damietta, Egypt.</t>
  </si>
  <si>
    <t>Khaled_samirm@yahoo.com; Saeed201691@yahoo.com</t>
  </si>
  <si>
    <t>JUL</t>
  </si>
  <si>
    <t>10.3987/COM-19-14094</t>
  </si>
  <si>
    <t>WOS:000497253300003</t>
  </si>
  <si>
    <t>C</t>
  </si>
  <si>
    <t>El-Shekheby, S; Abdel-Kader, RF; Zaki, FW</t>
  </si>
  <si>
    <t>Salem, A; Abbas, HM; Elkharashi, MW; Eldin, AMB; Taher, M; Zaki, AM</t>
  </si>
  <si>
    <t>El-Shekheby, Shereen; Abdel-Kader, Rehab F.; Zaki, Fayez W.</t>
  </si>
  <si>
    <t>Restoration of Spatially-Varying Motion-Blurred Images</t>
  </si>
  <si>
    <t>PROCEEDINGS OF 2018 13TH INTERNATIONAL CONFERENCE ON COMPUTER ENGINEERING AND SYSTEMS (ICCES)</t>
  </si>
  <si>
    <t>Proceedings Paper</t>
  </si>
  <si>
    <t>13th International Conference on Computer Engineering and Systems (ICCES)</t>
  </si>
  <si>
    <t>DEC 18-19, 2018</t>
  </si>
  <si>
    <t>Cairo, EGYPT</t>
  </si>
  <si>
    <t>Restoration of pay-varying blurred images is extensively required for various computer systems. In this paper, we present a new spatially-varying blur detection and restoration method. Motion blur is detected automatically from an individual image. Initially, the blurring kernel length and direction are estimated by finding the kernel that maximizes the likelihood of a blurred local window. This is achieved by incorporating either vertical or positive diagonal kernels with various lengths. Then, initial blur regions are estimated using a kernel specific feature. Next, the initial blur regions are refined with the support of the image segmentation (CCP) method and neighboring information. Finally, Blurred regions are recovered using the best-estimated kernel. Comparisons with the most successful methods reported in the literature demonstrate performance improvements in blur detection and restoration results.</t>
  </si>
  <si>
    <t>[El-Shekheby, Shereen; Abdel-Kader, Rehab F.] Port Said Univ, Fac Engn, Elect Engn Dept, Port Said, Egypt; [Zaki, Fayez W.] Mansoura IJnivers, Fac Engn, Dept Elect &amp; Commun Engn, Mansoura, Egypt</t>
  </si>
  <si>
    <t>El-Shekheby, S (corresponding author), Port Said Univ, Fac Engn, Elect Engn Dept, Port Said, Egypt.</t>
  </si>
  <si>
    <t>sherenzakaria@eng.psu.edu.eg; rehabfarouk@eng.psu.edu.eg; fwzaki@mans.edu.eg</t>
  </si>
  <si>
    <t>WOS:000465792300096</t>
  </si>
  <si>
    <t>El-Sayed, RN; Hagras, MM; Masoud, RE; Mohammed, AS</t>
  </si>
  <si>
    <t>El-Sayed, Raghda N.; Hagras, Magda M.; Masoud, Reham E.; Mohammed, Amira S.</t>
  </si>
  <si>
    <t>Evaluation of The Anti-Convulsant Effect of Melatonin Hormone in Comparison to Gabapentin in Pentylentetrazol - Induced Epileptogenesis In Rats.</t>
  </si>
  <si>
    <t>Gabapentin, which is an analogue of GABA, is effective in partial seizures. In spite of its close structural relationship to GABA, gabapentin appears not to act on GABA receptors. Melatonin levels decreased in uncontrolled epileptic patients, therefore melatonin could be a potential candidate for treatment of epilepsy. To evaluate the therapeutic effect of melatonin on seizure's score in comparison with a conventional antiepileptic drug, rats were injected with sub-convulsive doses of PTZ (30 mg/kg i.p.) three times a week, or the total of 13 injections then evaluation of seizures and motor coordination by different methods were done and after sacrifice, immune cy to chemical identification of GABA-ergic neurons was done to determine mechanism of action of melatonin. We concluded that melatonin is effective neuroprotective agent which enhance GABA neurotransmission.</t>
  </si>
  <si>
    <t>[El-Sayed, Raghda N.; Hagras, Magda M.; Mohammed, Amira S.] Suez Canal Univ, Dept Clin Pharmacol, Ismailia, Egypt; [Masoud, Reham E.] Portsaid Univ, Dept Clin Pharmacol, Port Said, Egypt</t>
  </si>
  <si>
    <t>Egyptian Knowledge Bank (EKB); Suez Canal University; Egyptian Knowledge Bank (EKB); Port Said University</t>
  </si>
  <si>
    <t>Masoud, RE (corresponding author), Portsaid Univ, Dept Clin Pharmacol, Port Said, Egypt.</t>
  </si>
  <si>
    <t>WOS:000410639500275</t>
  </si>
  <si>
    <t>Negm, SH; El-Soadaa, SS</t>
  </si>
  <si>
    <t>Negm, Shaimaa H.; El-Soadaa, Samaa S.</t>
  </si>
  <si>
    <t>Effect of Terminalia chebula on cadmium-induced nephrotoxicity and lipid profiles in rats</t>
  </si>
  <si>
    <t>BIOSCIENCE RESEARCH</t>
  </si>
  <si>
    <t>Cadmium Chloride (CdCl2) can accumulate in kidneys as a toxic metal and cause renal failure. This study was undertaken to evaluate the protective effects of Terminalia chebula fruit extract against CdCl2-induced renal failure in rats. Forty male albino rats, of 185 +/- 20 g weight, were assigned into five groups (n = 8 each). All groups fed on basal diet. The primary group was negative control group (-ve). Other four groups were administrated CdCl2 (3 mg/kg bw). One of them was served as a positive control group (+ve) and three groups were treated with orally T. chebula extract (200, 300, and 400 mg/kg/day), respectively for 28 days. The results indicated that treatment with T.chebula fruit extract helpful to alleviate the CdCl2 induced toxicity in kidney by significantly decreased levels of serum uric acid, urea creatinine, and total protein. Oral administration of T.chebula fruit extract with (200, 300, and 400 mg/kg/day) to nephrotoxicity rats were showed brought back in serum lipid profiles and hepatic biomarkers, tissue lipid peroxidation (LPO) enzymatic, and non-enzymatic antioxidants to near normal. Moreover, the histological evaluation of kidney approved the amelioration of the previous parameters. In conclusion, the present study suggests that the treatment with T.chebula fruit extract is helpful in alleviation the renal injury induced by CdCl2</t>
  </si>
  <si>
    <t>[Negm, Shaimaa H.] Port Said Univ, Specif Educ Fac, Dept Home Econ, Port Fuad, Egypt; [El-Soadaa, Samaa S.] Umm Al Qura Univ, Appl Med Sci Fac, Dept Clin Nutr, Mecca, Saudi Arabia</t>
  </si>
  <si>
    <t>Egyptian Knowledge Bank (EKB); Port Said University; Umm Al Qura University</t>
  </si>
  <si>
    <t>El-Soadaa, SS (corresponding author), Umm Al Qura Univ, Appl Med Sci Fac, Dept Clin Nutr, Mecca, Saudi Arabia.</t>
  </si>
  <si>
    <t>ssmohamed@uqu.edu.sa</t>
  </si>
  <si>
    <t>APR-JUN</t>
  </si>
  <si>
    <t>WOS:000589228900018</t>
  </si>
  <si>
    <t>Zaki, I; El-Sayed, EH; Radwan, EM</t>
  </si>
  <si>
    <t>Zaki, Islam; El-Sayed, El-Sherbiny H.; Radwan, Eman M.</t>
  </si>
  <si>
    <t>Synthesis and Antiproliferative Activity of Some New Coumarin Derivatives Derived from 8-Hydroxycoumarin</t>
  </si>
  <si>
    <t>A new series of coumarin-derived molecules have been synthesized and evaluated for their anticancer activity against human hepatocellular liver carcinoma cell line (HepG2). Compound (IX) showed the least IC50 values in MTT colorimetric assay and significantly inhibited topoisomerase II beta. DNA flow cytometry assay of compound (IX) revealed cell cycle arrest at G2/M phase and activation of apoptosis as verified by changes in cell cycle kinetics. Further mechanism of apoptosis showed that, compound (IX) induced cell apoptosis probably through the intrinsic mitochondrial pathway of apoptosis. This mechanistic pathway was confirmed by a significant increase in the level of p53, Bax and decrease in the level of Bcl-2 compared to control.</t>
  </si>
  <si>
    <t>[Zaki, Islam] Port Said Univ, Fac Pharm, Pharmaceut Organ Chem Dept, Port Said, Egypt; [El-Sayed, El-Sherbiny H.; Radwan, Eman M.] Port Said Univ, Fac Sci, Chem Dept, Port Said, Egypt</t>
  </si>
  <si>
    <t>Zaki, I (corresponding author), Port Said Univ, Fac Pharm, Pharmaceut Organ Chem Dept, Port Said, Egypt.</t>
  </si>
  <si>
    <t>eslam.zaki@pharm.psu.edu.eg</t>
  </si>
  <si>
    <t>MAR</t>
  </si>
  <si>
    <t>10.1134/S106816202102028X</t>
  </si>
  <si>
    <t>WOS:000644646500019</t>
  </si>
  <si>
    <t>Elsawaf, A; Galhom, A</t>
  </si>
  <si>
    <t>Elsawaf, Ahmed; Galhom, Ayman</t>
  </si>
  <si>
    <t>Decompressive Craniotomy for Malignant Middle Cerebral Artery Infarction: Optimal Timing and Literature Review</t>
  </si>
  <si>
    <t>WORLD NEUROSURGERY</t>
  </si>
  <si>
    <t>Review</t>
  </si>
  <si>
    <t>OBJECTIVE: To compare the results of early or delayed decompressive craniotomy for patients with malignant middle cerebral artery infarction. METHODS: A prospective randomized study was carried out of a series of 46 consecutive patients with malignant middle cerebral artery territory infarction. Patients were divided randomly into 2 groups: group I, 27 patients who were followed until obvious deterioration of level of consciousness; group II, 19 patients who were operated on prophylactically in 6 hours of presentation even with no clear deterioration of level of consciousness or radiologic findings. Patients were assessed clinically using the Glasgow Coma Scale, motor power by the United Kingdom Medical Research Council, and functionally by the National Institutes of Health Stroke Scale and modified Rankin Scale. Radiologically, patients had primary magnetic resonance imaging on admission, followed by computed tomography scan. Infarction behavior including volume of infarct area, midline shift, and secondary hemorrhage were calculated. RESULTS: At final follow-up, both groups showed good improvement in level of consciousness, motor power, and functional outcome; however, statistically significant neurologic improvement was shown in group II. Functional outcome also showed statistically significant improvement (P &lt; 0.05) in this ultraearly decompression group (group II). There was a significant difference in mortality in both groups; more than half (52%) of group I died as a result of delay in surgery or its other consequences. Another significant difference was in the progression of infarction volume, which was observed more in group I (statistically insignificant). CONCLUSIONS: Despite the possible complications from surgery, early decompressive craniotomy (within 6 hours of ictus without waiting for neurologic deterioration) has a significant impact on prognosis. Delay in transferring the patient, diagnosing the condition, or taking the decision of surgery significantly affects mortality and overall outcome.</t>
  </si>
  <si>
    <t>[Elsawaf, Ahmed] Suez Canal Univ, Dept Neurosurg, Ismailia, Egypt; [Galhom, Ayman] Port Said Univ, Dept Neurosurg, Port Said, Egypt</t>
  </si>
  <si>
    <t>Elsawaf, A (corresponding author), Suez Canal Univ, Dept Neurosurg, Ismailia, Egypt.</t>
  </si>
  <si>
    <t>ahmed_alsawaf@yahoo.com</t>
  </si>
  <si>
    <t>E71</t>
  </si>
  <si>
    <t>E78</t>
  </si>
  <si>
    <t>10.1016/j.wneu.2018.04.005</t>
  </si>
  <si>
    <t>WOS:000439498500011</t>
  </si>
  <si>
    <t>Masoud, RE; Mohammed, AS</t>
  </si>
  <si>
    <t>Masoud, Reham E.; Mohammed, Amira S.</t>
  </si>
  <si>
    <t>Combined Effect Of Metformin And Sitagliptin On Oxidative Stress In Diabetic Nephropathy In Rats With Type 2 Diabetes Mellitus</t>
  </si>
  <si>
    <t>Diabetic nephropathy is a serious complication of diabetes; we aimed to evaluate the combined renoprotective effect of metformin and Sitagliptin on rats with type 2 diabetes which was induced by high fructose for 8 weeks. Study groups included normal control, diabetic control, metformin treated, sitagliptin treated and metformin and sitagliptin treated groups, treatment continued for three months. Fasting blood sugar level, body weight, systolic blood pressure, creatinine clearance and urinary albumin creatinine ratio assessed monthly after induction of diabetes. Lipid profile and glycosated hemoglobin were assessed at the end of the study. After sacrifice, malondialdehyde and glutathione peroxidase level were assessed in kidney tissue, histopathological examination of kidney stained with H and E stain and PAS stain and intensity of lamininimmunostain were done. Study results showed that metformin and sitagliptin combination caused significant improvement of all parameters measured compared to diabetic group and groups which used one drug, there was a significant increase in antioxidant activity (decrease MDA and increase glutathione peroxidase) in kidney tissue and prevention of all pathological changes in diabetic nephropathy. We concluded that combined administration of metformin and Sitagliptin caused more significant renoprotective effect in type 2 diabetes mellitus than each drug alone.</t>
  </si>
  <si>
    <t>[Masoud, Reham E.] Portsaid Univ, Clin Pharmacol, Port Fouad, Egypt; [Mohammed, Amira S.] Suez Canal Univ, Clin Pharmacol, Ismailia, Egypt</t>
  </si>
  <si>
    <t>Egyptian Knowledge Bank (EKB); Port Said University; Egyptian Knowledge Bank (EKB); Suez Canal University</t>
  </si>
  <si>
    <t>Masoud, RE (corresponding author), Portsaid Univ, Clin Pharmacol, Port Fouad, Egypt.</t>
  </si>
  <si>
    <t>WOS:000438848100008</t>
  </si>
  <si>
    <t>Farrag, MS; El-Karef, AA; Amin, MM; Helal, NM; Ali, OF; Farrag, NS</t>
  </si>
  <si>
    <t>Farrag, Mayada Saad; El-Karef, Amro Awad; Amin, Maha Mohammed; Helal, Nagwa Mokhtar; Ali, Omar Farouk; Farrag, Nesrine Saad</t>
  </si>
  <si>
    <t>Calretinin expression as a reliable prognostic marker in different molecular subtypes of breast carcinoma</t>
  </si>
  <si>
    <t>INDIAN JOURNAL OF PATHOLOGY AND MICROBIOLOGY</t>
  </si>
  <si>
    <t>Background: Calretinin (CR), a known mesothelial marker, is expressed in both epithelial and mesenchymal malignancies including breast cancer. Aims: We aimed to measure the frequency of CR expression in correlation with other clinicopathological parameters of different molecular subtypes of invasive breast carcinoma and to study its prognostic implications in this common cancer. Study Design: Tissue microarrays were constructed from 225 tissue samples of breast carcinoma cases. Subjects and Methods: Immunostaining for CR in addition to estrogen receptors, progesterone receptors, human epidermal growth factor receptor 2 (HER2), epidermal growth factor receptor, CK5/6, and Ki-67 for molecular subtyping. Statistical Analysis Used: Chi-square and Fisher's exact tests were done using SPSS 18.0 software (IBM Inc.). Survival data were analyzed using Kaplan-Meier test, Log-rank test, and Cox proportional hazard models. Results: Cases of invasive breast carcinomas with different grades were classified into 84 luminal A, 45 luminal B, 27 HER2 positive, 40 basal-like, and 29 unclassified. High CR expression was associated with tumors of high grade (P &lt; 0.0001), high locoregional recurrence (P = 0.005), hormonal receptors negative, and high Ki-67 indices. They frequently display a basal-like phenotype (70%, P &lt; 0.0001), HER2 (59.3%), and luminal B (33.3%) tumors compared to luminal A (9.5%) and unclassified subtypes (17.2%). Moreover, it is associated with poor overall patient survival (P = 0.034), but it does not affect disease-free survival. Conclusions: Calretinin could be a reliable predictor marker of adverse prognosis in breast cancer. Original Article</t>
  </si>
  <si>
    <t>[Farrag, Mayada Saad] Port Said Univ, Port Said Fac Med, Dept Pathol, Port Said, Egypt; [El-Karef, Amro Awad; Amin, Maha Mohammed; Helal, Nagwa Mokhtar] Mansoura Univ, Mansoura Fac Med, Dept Pathol, Mansoura, Egypt; [Ali, Omar Farouk] Mansoura Univ, Mansoura Fac Med, Dept Oncol, Mansoura, Egypt; [Farrag, Nesrine Saad] Mansoura Univ, Mansoura Fac Med, Dept Community Med &amp; Publ Hlth, Mansoura, Egypt</t>
  </si>
  <si>
    <t>Egyptian Knowledge Bank (EKB); Port Said University; Egyptian Knowledge Bank (EKB); Mansoura University; Egyptian Knowledge Bank (EKB); Mansoura University; Egyptian Knowledge Bank (EKB); Mansoura University</t>
  </si>
  <si>
    <t>Farrag, MS (corresponding author), Port Said Univ, Port Said Fac Med, Dept Pathol, Port Said, Egypt.</t>
  </si>
  <si>
    <t>dr.midosaad@yahoo.com</t>
  </si>
  <si>
    <t>10.4103/0377-4929.200046</t>
  </si>
  <si>
    <t>WOS:000395642100003</t>
  </si>
  <si>
    <t>Abdelghaffar, S; Shora, H; Abdelatty, S; Elmougy, F; El Sayed, R; Abdelrahman, H; Soliman, H; Algebaly, H; Ahmed, S; Alfy, P; Elshiwy, Y</t>
  </si>
  <si>
    <t>Abdelghaffar, Shereen; Shora, Hassan; Abdelatty, Sahar; Elmougy, Fatma; El Sayed, Reham; Abdelrahman, Heba; Soliman, Hend; Algebaly, HebatAllah; Ahmed, Sakinatalfouad; Alfy, Peter; Elshiwy, Yasmine</t>
  </si>
  <si>
    <t>MicroRNAs and Risk Factors for Diabetic Nephropathy in Egyptian Children and Adolescents with Type 1 Diabetes</t>
  </si>
  <si>
    <t>DIABETES METABOLIC SYNDROME AND OBESITY-TARGETS AND THERAPY</t>
  </si>
  <si>
    <t>Purpose: Currently available markers for early detection of diabetic nephropathy (DN), the leading cause of end stage renal disease, have some limitations. There is insufficient evidence from previous studies about the role of several circulating microRNAs (miRNAs) in the early development of DN. This study aimed to describe the expression of miRNA-377, miRNA-93, miRNA-25, miRNA-216a, and miRNA-21 in a sample of type 1 diabetic children and adolescents to explore their association with DN and some indices of kidney injury. Patients and Methods: Seventy type 1 diabetic patients, with 5 years' duration of diabetes or more, were recruited from Children's Hospital, Faculty of Medicine, Cairo University. Quantitative real-time reverse-transcription PCR (qRT-PCR) was used to measure the expression of the above mentioned miRNAs in serum and to assess its association with DN, and the studied risk factors. Results: There was a significantly higher percentage of up-regulation of miRNA-377 and miRNA-93 (P=0.03, 0.02, respectively) in addition to significant down-regulation of miRNA-25 (P=0.01) in patients with DN than in patients without DN. In patients with DN, expression of miR-216a was significantly negatively correlated with creatinine (r=-0.4, P=0.04) and positively correlated with eGFR using creatinine (r=0.5, P=0.03). In the same group, expression of miR-21 was positively correlated with urinary cystatin C (r=0.6, P=0.01) and was negatively correlated with e-GFR using cystatin c (r=-0.6, P=0.01). miRNA-93 was associated with increased risk (odds ratio=15, 95% CI=12.03-24.63, P=0.01), while miRNA-25 was associated with decreased risk for albuminuria (odds ratio=0.15, 95% CI=0.08-0.55, P=0.03). Conclusion: miRNA-377, miRNA-93, miRNA-216a, and miRNA-21 may be implicated in the pathogenesis of DN, while miRNA-25 may have a reno-protective role. More studies are needed to document the value of these miRNAs as diagnostic biomarkers as well as therapeutic targets in DN.</t>
  </si>
  <si>
    <t>[Abdelghaffar, Shereen; Soliman, Hend; Algebaly, HebatAllah; Ahmed, Sakinatalfouad; Alfy, Peter] Cairo Univ, Dept Pediat, Cairo, Egypt; [Shora, Hassan] Port Said Univ, Dept Mol Biol Biochem, Port Said, Egypt; [Abdelatty, Sahar; Elmougy, Fatma; El Sayed, Reham; Abdelrahman, Heba; Elshiwy, Yasmine] Cairo Univ, Dept Clin &amp; Chem Pathol, Cairo, Egypt</t>
  </si>
  <si>
    <t>Egyptian Knowledge Bank (EKB); Cairo University; Egyptian Knowledge Bank (EKB); Port Said University; Egyptian Knowledge Bank (EKB); Cairo University</t>
  </si>
  <si>
    <t>Abdelghaffar, S (corresponding author), Cairo Univ, Fac Med, Dept Pediat, Cairo, Egypt.</t>
  </si>
  <si>
    <t>kshereen@kasralainy.edu.eg</t>
  </si>
  <si>
    <t>10.2147/DMSO.S247062</t>
  </si>
  <si>
    <t>WOS:000548710700001</t>
  </si>
  <si>
    <t>Bakr, M; Abdelhalim, KM</t>
  </si>
  <si>
    <t>Bakr, Mohamed; Abdelhalim, Khaled M.</t>
  </si>
  <si>
    <t>Safety and Efficacy of Emergency Ureteroscopy with Intracorporeal Lithotripsy in Patients Presented with Urinary Tract Infection with Mild Sepsis</t>
  </si>
  <si>
    <t>JOURNAL OF ENDOUROLOGY</t>
  </si>
  <si>
    <t>Objective: To assess safety and efficacy of emergency ureteroscopy (URS) with intracorporeal lithotripsy for management of distal ureteral stones in highly selected cases presented with urinary tract infection (UTI) with mild sepsis. Patients and Methods: Patients presenting with a solitary distal ureteral stone &lt;= 20 mm with UTI with mild sepsis at two tertiary care centers between January 2016 and December 2018 were included. Patients were randomly assigned into one of two groups; Group I (GI) managed by direct emergency definitive URS and Group II (GII) managed by Double-J ureteral stent insertion. Both groups were compared regarding operative time, time to normalization of leukocytosis and temperature, analgesic consumption, length of hospital stay, and any perioperative complications. Stone-free status was defined as complete stone removal or residual nonobstruction fragments of &lt;= 2 mm. Results: A total of 124 patients were included; 55 in GI and 69 in GII. Both groups were comparable regarding demographic and baseline data, length of hospital stay (2.0 +/- 0.14 vs 1.99 +/- 0.12 days, p = 0.78), time to normalization of total leukocytic count and body temperature, and analgesic consumption. Patients in GII had significantly lower operative time, compared to those in GI (22.2 +/- 6.7 vs 44.6 +/- 8.7 minutes, p &lt; 0.001). Stone-free rate in GI was 98.1%. Both groups were comparable in postoperative adverse events [5 (9.1%) vs 8 (11.6%), p = 0.76], respectively, in GI and GII. Most complications were low grade, without reported mortality rate. Conclusion: Emergency URS with intracorporeal lithotripsy seems to be safe and efficient definitive alternative to temporary ureteral stenting in highly selected patients presenting with UTI with mild sepsis secondary to obstructing distal ureteral stones.</t>
  </si>
  <si>
    <t>[Bakr, Mohamed] Port Said Univ, Urol Dept, Port Said 42526, Egypt; [Abdelhalim, Khaled M.] Suez Canal Univ, Urol Dept, Ismailia, Egypt</t>
  </si>
  <si>
    <t>Bakr, M (corresponding author), Port Said Univ, Urol Dept, Port Said 42526, Egypt.</t>
  </si>
  <si>
    <t>urobakr@hotmail.com</t>
  </si>
  <si>
    <t>MAR 1</t>
  </si>
  <si>
    <t>10.1089/end.2019.0550</t>
  </si>
  <si>
    <t>MAR 2020</t>
  </si>
  <si>
    <t>WOS:000517955200001</t>
  </si>
  <si>
    <t>SYNTHESIS, CHARACTERIZATION AND ANTIMICROBIAL EVALUATION OF SOME NOVEL FUSED PYRIMIDO[1,2-b][1,2,4]TRIAZINE, TRIAZINO[2,3-a]QUINAZOLINE AND IMIDAZO[1,2-b][1,2,4]TRIAZINE DERIVATIVES</t>
  </si>
  <si>
    <t>A novel pyrimido[1,2-b][1,2,4]triazine derivatives were synthesized by allowing 3-amino-1,2,4-triazine (1) to react with different reagents such as enaminone, enaminonitriles, 3-bromopropanenitile, 2-(2,5-dimethoxybenzylidene)malononitrile and 1,3-dicarbonyl compounds. Moreover, triazino[2,3-a]quinazoline derivatives were synthesized by reaction of 1 with 2-((dimethylamino)methylene)-5,5-dimethylcyclohexane-1,3-dione (18) and 2,6-bis(pyridin-3-ylmethylene)cyclohexan-1-one (20). On the other hand, treatment of 1 with 2-bromo-1-(naphtho[2,1-b]furan-2-yl)ethan-1-one (22) afforded imidazo[1,2-b][1,2,4]triazine derivative (23). The newly synthesized compounds were evaluated for their antimicrobial activities based on inhibition diameter zone against Gram positive and Gram negative bacteria.</t>
  </si>
  <si>
    <t>[Mohamed, Khaled S.] Higher Inst Engn &amp; Technol, Engn Chem Dept, New Damietta, Egypt; [El-Sayed, Elsherbiny H.] Port Said Univ, Fac Sci, Dept Chem, Port Said 42526, Egypt</t>
  </si>
  <si>
    <t>Mohamed, KS (corresponding author), Higher Inst Engn &amp; Technol, Engn Chem Dept, New Damietta, Egypt.</t>
  </si>
  <si>
    <t>NOV 1</t>
  </si>
  <si>
    <t>10.3987/COM-18-13969</t>
  </si>
  <si>
    <t>WOS:000459368400011</t>
  </si>
  <si>
    <t>El-Kamel, MF; Selim, MK; Gawad, MMA</t>
  </si>
  <si>
    <t>El-Kamel, Mohammed Fawzy; Selim, Mohamed Khaled; Gawad, Mamdouh Morsy Abdel</t>
  </si>
  <si>
    <t>A new presentation of isolated cutaneous Rosai-Dorfman disease: Eruptive xanthoma-like lesions</t>
  </si>
  <si>
    <t>INDIAN JOURNAL OF DERMATOLOGY VENEREOLOGY &amp; LEPROLOGY</t>
  </si>
  <si>
    <t>Rosai-Dorfman disease or sinus histiocytosis with massive lymphadenopathy is a benign lympho-histiocytic proliferative disorder initially described with bilateral painless lymphadenopathy (90 %), fever, leukocytosis, elevated ESR, anemia, and polyclonal hypergammaglobulinemia (90 %). Extranodal forms occur in 43% of cases, the skin being the most common site. Around 10% of patients have skin lesions and in 3%, the disease is limited exclusively to the skin. Here, we report a male patient who presented with pure cutaneous lesions which mimic eruptive xanthoma clinically. However, the diagnosis was established histo pathologically. So, high level of clinical suspension is critical to avoid missing such cases.</t>
  </si>
  <si>
    <t>[El-Kamel, Mohammed Fawzy; Selim, Mohamed Khaled] Mansoura Univ, Dept Dermatol Androl &amp; STDs, Mansoura 35516, Egypt; [Gawad, Mamdouh Morsy Abdel] Port Said Univ, Dept Dermatol Androl &amp; STDs, Port Said, Egypt</t>
  </si>
  <si>
    <t>Egyptian Knowledge Bank (EKB); Mansoura University; Egyptian Knowledge Bank (EKB); Port Said University</t>
  </si>
  <si>
    <t>El-Kamel, MF (corresponding author), Mansoura Univ, Dept Dermatol Androl &amp; STDs, Mansoura 35516, Egypt.</t>
  </si>
  <si>
    <t>mfelkamel@gmail.com</t>
  </si>
  <si>
    <t>10.4103/ijdvl.IJDVL_540_17</t>
  </si>
  <si>
    <t>WOS:000564170600007</t>
  </si>
  <si>
    <t>Herajy, M; Heiner, M</t>
  </si>
  <si>
    <t>IEEE</t>
  </si>
  <si>
    <t>Herajy, Mostafa; Heiner, Monika</t>
  </si>
  <si>
    <t>AN IMPROVED SIMULATION OF HYBRID BIOLOGICAL MODELS WITH MANY STOCHASTIC EVENTS AND QUASI-DISJOINT SUBNETS</t>
  </si>
  <si>
    <t>2018 WINTER SIMULATION CONFERENCE (WSC)</t>
  </si>
  <si>
    <t>Winter Simulation Conference Proceedings</t>
  </si>
  <si>
    <t>Winter Simulation Conference (WSC)</t>
  </si>
  <si>
    <t>DEC 09-12, 2018</t>
  </si>
  <si>
    <t>Gothenburg, SWEDEN</t>
  </si>
  <si>
    <t>Hybrid simulation, combining exact and approximate algorithms, provides an alternative to a completely stochastic simulation. However, one challenge for the efficient implementation of hybrid simulations is the additional overhead due to frequent switches between the two regimes. The amount of additional overhead considerably increases with the number of discrete events in the stochastic regime. However, reactions that take place rather frequently cannot completely be avoided due to the accuracy requirements. In this paper, we present an improved hybrid simulation method which takes advantage of the Hybrid Rejection-based Stochastic Simulation Algorithm (HRSSA), a variant of the hybrid simulation approach. To reduce the overhead on account of the switches from the stochastic to the deterministic regime, we analyse and record the dependencies of reactions as well as species between the stochastic and deterministic subnetworks. Comparing our technique with existing ones shows a clear improvement in terms of runtime, while preserving accuracy.</t>
  </si>
  <si>
    <t>[Herajy, Mostafa] Port Said Univ, Dept Math &amp; Comp Sci, Port Said 42521, Egypt; [Heiner, Monika] Brandenburg Tech Univ Cottbus, Comp Sci Inst, D-03013 Cottbus, Germany</t>
  </si>
  <si>
    <t>Egyptian Knowledge Bank (EKB); Port Said University; Brandenburg University of Technology Cottbus</t>
  </si>
  <si>
    <t>Herajy, M (corresponding author), Port Said Univ, Dept Math &amp; Comp Sci, Port Said 42521, Egypt.</t>
  </si>
  <si>
    <t>mheraajy@sci.psu.ed.eg; monika.heiner@b-tu.de</t>
  </si>
  <si>
    <t>WOS:000461414101047</t>
  </si>
  <si>
    <t>El-Sayed, EH; Mohamed, KS</t>
  </si>
  <si>
    <t>El-Sayed, Elsherbiny H.; Mohamed, Khaled S.</t>
  </si>
  <si>
    <t>Synthesis and Anti-inflammatory Evaluation of Some New Pyrazole, Pyrimidine, Pyrazolo[1,5-a]Pyrimidine, Imidazo[1,2-b]Pyrazole and Pyrazolo[5,1-b]Quinazoline Derivatives Containing Indane Moiety</t>
  </si>
  <si>
    <t>POLYCYCLIC AROMATIC COMPOUNDS</t>
  </si>
  <si>
    <t>A new series of pyrazole, pyrimidine, pyrazolo[1,5-a]pyrimidine, imidazo[1,2-b]pyrazole and pyrazolo[5,1-b]quinazoline derivatives containing indane moiety are prepared by using N-(2,3-dihydro-1H-inden-5-yl)carbonohydrazonoyl dicyanide (2) as starting material to synthetic different heterocyclic compounds (3-11) by the reaction with different bifuncation reagents. Moreover, 4-((2,3-dihydro-1H-inden-5-yl)diazenyl)-1H-pyrazole-3,5-diamine (3) was taken as a precursor to prepare different pyrazolo[1,5-a]pyrimidine derivatives (12-20). The structures of newly synthesized compounds were confirmed on the basis of their IR, 1H NMR, 13C NMR, and mass spectral data. All compounds were evaluated as anti-inflammatory activity by using carrageenan-induced rat paw edema test. In comparison to the standard drug diclofenac sodium, compounds 3, 7, 9, and 11 exhibited potent activity than standard drug. The compounds 2 and 8 showed the most significant anti- anti-inflammatory with 64.83 and 63.95% inhibition of edema.</t>
  </si>
  <si>
    <t>[El-Sayed, Elsherbiny H.] Port Said Univ, Fac Sci, Dept Chem, Port Said 42526, Egypt; [Mohamed, Khaled S.] Higher Inst Engn &amp; Technol, Engn Chem Dept, New Damietta, Egypt</t>
  </si>
  <si>
    <t>El-Sayed, EH (corresponding author), Port Said Univ, Fac Sci, Dept Chem, Port Said 42526, Egypt.</t>
  </si>
  <si>
    <t>Saeed201691@yahoo.com</t>
  </si>
  <si>
    <t>JUN 17</t>
  </si>
  <si>
    <t>10.1080/10406638.2019.1653941</t>
  </si>
  <si>
    <t>AUG 2019</t>
  </si>
  <si>
    <t>WOS:000482729300001</t>
  </si>
  <si>
    <t>Elkashif, MML</t>
  </si>
  <si>
    <t>Elkashif, Mirfat Mohamed Labib</t>
  </si>
  <si>
    <t>Prevalence of Postpartum Depression, Associated Factors, Social Support, and Professional Assistance: A Cross-Sectional Study in Port Said, Egypt</t>
  </si>
  <si>
    <t>INTERNATIONAL JOURNAL OF CHILDBIRTH</t>
  </si>
  <si>
    <t>INTRODUCTION: Postpartum depression is a mental illness that affects post-childbirth mothers. It is associated with psychological and social risk factors such as negative childhood experiences and pregnancy and childbirth problems. Postpartum depression has not been a focus of concern in Egypt. Therefore, this study aimed to identify the prevalence of postpartum depression, its associated factors, social support, and professional assistance in Port Said, Egypt. METHODOLOGY: A random sampling strategy was used to select 540 women ten weeks postpartum. Data were collected using a questionnaire during an interview to identify potential risk factors for postpartum depression. The modified Arabic version of the Edinburgh Postpartum Depression Scale was used to assess symptoms of postpartum depression which is a multidimensional measure of social communication. Statistical analysis was completed using SPSS 25.0. software. RESULTS: It was found that 24.4% of women were at risk for postpartum depression. Social support from family and friends was significantly associated with mitigation of postpartum depression. CONCLUSION: This study affirmed postpartum depression was a common health problem among 540 women who gave birth in Port Said, Egypt. Early detection and efficient screening methods to detect postpartum depression should be applied, especially in areas with a high risk for this condition. Early detection may prevent complications for mothers, babies, and families.</t>
  </si>
  <si>
    <t>[Elkashif, Mirfat Mohamed Labib] Prince Sattam Bin Abdulaziz Univ, Coll Appl Med Sci Wadi Alddawasir, Dept Nursing Sci, Wadi Ad Dawasir 18616, Saudi Arabia</t>
  </si>
  <si>
    <t>Prince Sattam Bin Abdulaziz University</t>
  </si>
  <si>
    <t>Elkashif, MML (corresponding author), Port Said Univ, Dept Nursing Sci, Fac Nursing Matern Obstet &amp; Gynecol, Port Said 42526, Egypt.</t>
  </si>
  <si>
    <t>drmirfat_k@yahoo.com</t>
  </si>
  <si>
    <t>10.1891/IJC-2021-0009</t>
  </si>
  <si>
    <t>WOS:000769791700006</t>
  </si>
  <si>
    <t>Mourad, AAE; Farouk, NA; El-Sayed, ESH; Mahdy, ARE</t>
  </si>
  <si>
    <t>Mourad, Ahmed A. E.; Farouk, N. A.; El-Sayed, El-Sherbiny H.; Mahdy, Ahmed R. E.</t>
  </si>
  <si>
    <t>EGFR/VEGFR-2 dual inhibitor and apoptotic inducer: Design, synthesis, anticancer activity and docking study of new 2-thioxoimidazolidin-4one derivatives</t>
  </si>
  <si>
    <t>Aims: EGFR and VEGFR-2 have emerged as promising targets for cancer management as they play a crucial role in tumor growth, angiogenesis and metastasis. A novel series of 2-thioxoimidazolidin-4-one derivatives were synthesized and evaluated as apoptotic inducers and EGFR/VEGFR-2 dual inhibitors. Main methods: The cytotoxic activities of all synthesized compounds were tested against MCF-7, HepG2 and A549 cell lines. The molecular mechanism of the most promising cytotoxic compounds was investigated via a series of assays including in vitro EGFR and VEGFR-2 inhibitory activity in MCF-7 cell line. Additionally, levels of p53, Bax, Bcl-2, caspase 7, 9 as well as cell cycle analysis were assessed in MCF-7 cell line to gain better understanding of their apoptotic activity. Molecular docking study was carried out to predict binding pattern of these compounds with EGFR and VEGFR-2 active sites. Finally, in silico ADME and drug-likeness profiling were calculated. Key findings: Compounds 6 and 8a exhibited superior cytotoxic activity compared to sorafenib and erlotinib, against the three tested cell lines. In the same context, 6 and 8a showed better EGFR and VEGFR-2 inhibitory activity compared to the reference compounds. The later effect was further supported by the docking study. Furthermore, these compounds displayed potent apoptotic activity as evident by cell accumulation at pre-G1 phase and cell cycle arrest at G2/M phase together with increased p53, caspae-7 and caspase-9 levels and Bax/Bcl-2 ratio. Finally, synthesized compounds have acceptable drug likeness. Significance: Compounds 6 and 8a act as potent dual EGFR/VEGFR-2 inhibitors with evident apoptotic activity.</t>
  </si>
  <si>
    <t>[Mourad, Ahmed A. E.] Port Said Univ, Fac Pharm, Pharmacol &amp; Toxicol Dept, Port Said, Egypt; [Farouk, N. A.; El-Sayed, El-Sherbiny H.; Mahdy, Ahmed R. E.] Port Said Univ, Fac Sci, Chem Dept, Port Said, Egypt</t>
  </si>
  <si>
    <t>JUL 15</t>
  </si>
  <si>
    <t>10.1016/j.lfs.2021.119531</t>
  </si>
  <si>
    <t>WOS:000663406900007</t>
  </si>
  <si>
    <t>Mourad, AAE; Mourad, MAE; Jones, PG</t>
  </si>
  <si>
    <t>Mourad, Ahmed A. E.; Mourad, Mai A. E.; Jones, Peter G.</t>
  </si>
  <si>
    <t>Novel HDAC/Tubulin Dual Inhibitor: Design, Synthesis and Docking Studies of alpha-Phthalimido-Chalcone Hybrids as Potential Anticancer Agents with Apoptosis-Inducing Activity</t>
  </si>
  <si>
    <t>DRUG DESIGN DEVELOPMENT AND THERAPY</t>
  </si>
  <si>
    <t>Introduction: In order to develop novel anticancer HDAC/tubulin dual inhibitors, a novel series of alpha-phthalimido-substituted chalcones-based hybrids was synthesized and characterized by IR, H-1 NMR, C-13 NMR, mass spectroscopy and X-ray analysis. Methods: All the synthesized compounds were evaluated for their in vitro anticancer activity against MCF-7 and HepG2 human cancer cell lines using MTT assay. To explore the mechanism of action of the synthesized compounds, in vitro beta-tubulin polymerization and HDAC 1 and 2 inhibitory activity were measured for the most potent anticancer hybrids. Further, cell cycle analysis was also evaluated. Results: The trimethoxy derivative 7j showed the most potent anticancer activity, possessed the most potent beta-tubulin polymerase and HDAC 1 and 2 inhibitory activity and efficiently induced cell cycle arrest at both G2/M and preG1phases in the MCF-7 cell line.</t>
  </si>
  <si>
    <t>[Mourad, Ahmed A. E.] Port Said Univ, Fac Pharm, Pharmacol &amp; Toxicol Dept, Port Said, Egypt; [Mourad, Mai A. E.] Port Said Univ, Fac Pharm, Med Chem Dept, Port Said, Egypt; [Jones, Peter G.] Inst Inorgan &amp; Analyt Chem, Braunschweig, Germany</t>
  </si>
  <si>
    <t>10.2147/DDDT.S256756</t>
  </si>
  <si>
    <t>WOS:000557421100001</t>
  </si>
  <si>
    <t>SYNTHESIS AND ANTIOXIDANT ACTIVITIES OF SOME NOVEL INDANE-AMIDE SUBSTITUTED PYRAZOLE, PYRIMIDINE, PYRIDINE AND 2-PYRONE DERIVATIVES</t>
  </si>
  <si>
    <t>2-Cyano-N-(2,3-dihydro-1H-5-indenyl)-3-(dimethylamino)acrylamide (3) was used in synthetic paths to some novel indane-amide containing pyrazole, pyrimidine, fused pyrimidines, fused pyridines and 2-pyrone derivatives by reaction of 3 with various reagents. The newly synthesized compounds were investigated for their antioxidant activity. Some of the tested compounds exposed auspicious activities.</t>
  </si>
  <si>
    <t>10.3987/COM-19-14134</t>
  </si>
  <si>
    <t>WOS:000724229500005</t>
  </si>
  <si>
    <t>Khashaba, M; Fawzy, M; Abdel-Aziz, A; Eladawei, G; Nagib, R</t>
  </si>
  <si>
    <t>Khashaba, Marwa; Fawzy, Mohamed; Abdel-Aziz, Azza; Eladawei, Ghada; Nagib, Reham</t>
  </si>
  <si>
    <t>Subtyping of high grade serous ovarian carcinoma: histopathological and immunohistochemical approach</t>
  </si>
  <si>
    <t>JOURNAL OF THE EGYPTIAN NATIONAL CANCER INSTITUTE</t>
  </si>
  <si>
    <t>Background: High-grade serous ovarian carcinoma (HGSOC) is classified into four molecular subtypes; mesenchymal, proliferative, immunoreactive, and differentiated, with suggested different prognosis. Addressing the presence of histopathological and immunohistochemical differences in HGSOC that parallel the molecular subtypes can help in tailoring the management protocol to improve therapeutic response and patient outcome. Methods: This retrospective study was conducted on 85 specimens for cases of HGSOC. Cases were classified according to histopathological findings into mesenchymal, proliferative, immunoreactive, and differentiated subtypes. Cases were immunostained with ER, PR, Ki67, CD8, E-cadherin, and vimentin. Results: By applying histopathological data, cases were subdivided into 4 groups; mesenchymal type represented by 25 cases, proliferative type which included 14 cases, the immunoreactive type included 14 cases, and differentiated type represented by 32 cases; 13 of them had SET features and 19 had papillary architectural features. A significant correlation was found between Ki67 and proliferative subtype, as well as between CD8 and immunoreactive subtype. ER showed significantly higher expression in proliferative subtype in the group treated by primary debulking. CD8 showed a significant correlation with solid endometroid transitional (SET) pattern in the group that underwent interval debulking. In terms of prognosis, the shortest median progression-free survival (PFS) was for mesenchymal subtype, while the longest median PFS was for differentiated subtype with SET architectural pattern with statistically significant correlation. No correlation was found between any of the studied parameters and overall survival. Conclusion: Histopathological features and immunohistochemistry can help to stratify HGSOC into prognostic distinct groups.</t>
  </si>
  <si>
    <t>[Khashaba, Marwa] Port Said Univ, Portsaid, Egypt; [Fawzy, Mohamed; Abdel-Aziz, Azza; Eladawei, Ghada; Nagib, Reham] Mansoura Univ, Mansoura, Egypt</t>
  </si>
  <si>
    <t>Egyptian Knowledge Bank (EKB); Port Said University; Egyptian Knowledge Bank (EKB); Mansoura University</t>
  </si>
  <si>
    <t>Nagib, R (corresponding author), Mansoura Univ, Mansoura, Egypt.</t>
  </si>
  <si>
    <t>nagibreham@yahoo.com</t>
  </si>
  <si>
    <t>FEB 9</t>
  </si>
  <si>
    <t>10.1186/s43046-022-00104-9</t>
  </si>
  <si>
    <t>WOS:000753381600001</t>
  </si>
  <si>
    <t>Abou Elmaaty, AA; Zarad, CA</t>
  </si>
  <si>
    <t>Abou Elmaaty, Ali Ahmed; Zarad, Carmen Ali</t>
  </si>
  <si>
    <t>Role of magnetic susceptibility-weighted imaging in characterization of cerebral microbleeds in acute ischemic stroke Egyptian obese patients</t>
  </si>
  <si>
    <t>EGYPTIAN JOURNAL OF NEUROLOGY PSYCHIATRY AND NEUROSURGERY</t>
  </si>
  <si>
    <t>Objective: The study was done to investigate the role of susceptibility-weighted imaging (SWI) in characterization of cerebral microbleeds (CMBs) and incidence of CMBs in acute ischemic stroke obese patients. Materials and methods: We recruited 120 acute ischemic stroke obese patients. All participants or their relatives gave written informed consent. MRI of the brain with SWI sequences was done for all patients. Results: SWI showed 30% of the patients have CMBs. The total numbers of CMBs were statistically significant higher in small vessel diseases (SVDs) than large vessel diseases (LVDs) (P= 0.008). According to the severity scale, CMBs were more prominent in patients with grade 0 (70%) followed by grade III (25.8%) then grade II (4.2%). BMI was independent risk factors for developing CMBs as shown in simple regression analysis (x(2)= 6.008,P= 0.002). SVDs and hypertension were statistically significant independent predictors and had higher odds to exhibit CMBs. Patients with SVDs had 5.3 times higher odds to exhibit CMBs (P= 0.002) while patients with hypertension had 3.9 times higher odds to exhibit CMBs (P= 0.032). Conclusion: SWI is a gold standard MR imaging technique in diagnosis and characterization of CMBs with more prevalence especially in obese patients suffering from acute ischemia stroke due to SVDs. Hypertension was an independent risk factor for development of CMBs but IHD, use of antiplatelet medications, increased BMI, and dyslipidemia must be taken into consideration.</t>
  </si>
  <si>
    <t>[Abou Elmaaty, Ali Ahmed] Helwan Univ, Badr Univ Hosp, Helwan, Egypt; [Zarad, Carmen Ali] Port Said Univ, Port Said, Egypt</t>
  </si>
  <si>
    <t>Egyptian Knowledge Bank (EKB); Helwan University; Egyptian Knowledge Bank (EKB); Port Said University</t>
  </si>
  <si>
    <t>Abou Elmaaty, AA (corresponding author), Helwan Univ, Badr Univ Hosp, Helwan, Egypt.</t>
  </si>
  <si>
    <t>carmenali042@gmail.com</t>
  </si>
  <si>
    <t>JUL 8</t>
  </si>
  <si>
    <t>10.1186/s41983-020-00202-2</t>
  </si>
  <si>
    <t>WOS:000551974000001</t>
  </si>
  <si>
    <t>Megahed, NA; Ghoneim, EM</t>
  </si>
  <si>
    <t>Megahed, Naglaa A.; Ghoneim, Ehab M.</t>
  </si>
  <si>
    <t>Indoor Air Quality: Rethinking rules of building design strategies in post-pandemic architecture</t>
  </si>
  <si>
    <t>ENVIRONMENTAL RESEARCH</t>
  </si>
  <si>
    <t>To effectively reduce the spread of SARS-CoV-2, it is crucial to highlight the effectiveness of building design strategies in mitigating threats to occupants. The ongoing pandemic research and actions focus on how poor Indoor Air Quality (IAQ) amplifies the effects of airborne viruses. This review aims to draw architects' attention toward the high risk of airborne transmission of diseases by providing the latest updates and solutions to understand better the environmental and health issues associated with COVID-19. Based on the complexity of the problem and the need for interdisciplinary research, this study presents a conceptual model that addresses the integration of engineering controls, design strategies and, air disinfection techniques required to achieve a better IAQ.</t>
  </si>
  <si>
    <t>[Megahed, Naglaa A.] Port Said Univ, Fac Engn, Architecture &amp; Urban Planning Dept, Port Fuad, Egypt; [Ghoneim, Ehab M.] Port Said Univ, Fac Med, Ophthalmol, Port Fuad, Egypt; [Ghoneim, Ehab M.] Port Said Univ, Fac Med, Community Serv &amp; Environm Dev Affairs, Port Fuad, Egypt</t>
  </si>
  <si>
    <t>Egyptian Knowledge Bank (EKB); Port Said University; Egyptian Knowledge Bank (EKB); Port Said University; Egyptian Knowledge Bank (EKB); Port Said University</t>
  </si>
  <si>
    <t>Megahed, NA (corresponding author), Port Said Univ, Fac Engn, Architecture &amp; Urban Planning Dept, Port Fuad, Egypt.</t>
  </si>
  <si>
    <t>naglaaali257@hotmail.com; ehabghoneim@hotmail.com</t>
  </si>
  <si>
    <t>10.1016/j.envres.2020.110471</t>
  </si>
  <si>
    <t>JAN 2021</t>
  </si>
  <si>
    <t>Y</t>
  </si>
  <si>
    <t>N</t>
  </si>
  <si>
    <t>WOS:000613939000013</t>
  </si>
  <si>
    <t>El-Masry, AM; Youssef, AH; Abonazel, MR</t>
  </si>
  <si>
    <t>El-Masry, Amera M.; Youssef, Ahmed H.; Abonazel, Mohamed R.</t>
  </si>
  <si>
    <t>USING LOGIT PANEL DATA MODELING TO STUDY IMPORTANT FACTORS AFFECTING DELAYED COMPLETION OF ADJUVANT CHEMOTHERAPY FOR BREAST CANCER PATIENTS</t>
  </si>
  <si>
    <t>COMMUNICATIONS IN MATHEMATICAL BIOLOGY AND NEUROSCIENCE</t>
  </si>
  <si>
    <t>In analysing panel data in which the dependent variable is a binary choice variable taking values 1 or 0 for success or failure respectively, it is feasible to consider the conditional probabilities of the dependent variable. Under strict exogeneity, this conditional probability equals the expected value of the dependent variable. This treatment calls for a nonlinear function which will ensure that the conditional probability lies between 0 and 1, and such functions yield the probit model and the logit model. This paper discusses an estimation of nonlinear logit panel data model with fixed effects. There are two main estimators for such models: 'unconditional maximum likelihood' and 'conditional maximum likelihood'. Application study was designed to determine the most important factors affecting delayed completion of adjuvant chemotherapy among patients with breast cancer and adjuvant chemotherapy improvement outcomes of patients with breast cancer to determine the relationship between time to chemotherapy and outcome according to breast cancer. The optimal timing from beginning to the end of chemotherapy is known (three months). We hypothesized that prolonged time to chemotherapy would be associated with adverse outcomes. Delayed time to chemotherapy was defined as more three months from the first dose and the last dose of chemotherapy. The study results show that the conditional fixed effects logit estimator is efficient and better than the unconditional pooling and unconditional fixed effects logit estimators. And we find that the most important factors affecting delayed completion of adjuvant chemotherapy among patients are haemoglobin, platelets, and alanine transaminase.</t>
  </si>
  <si>
    <t>[El-Masry, Amera M.] Port Said Univ, Fac Management Technol &amp; Informat Syst, Dept Math &amp; Stat, Port Said, Egypt; [Youssef, Ahmed H.; Abonazel, Mohamed R.] Cairo Univ, Fac Grad Studies Stat Res FGSSR, Dept Appl Stat &amp; Econometr, Giza, Egypt</t>
  </si>
  <si>
    <t>Egyptian Knowledge Bank (EKB); Port Said University; Egyptian Knowledge Bank (EKB); Cairo University</t>
  </si>
  <si>
    <t>Abonazel, MR (corresponding author), Cairo Univ, Fac Grad Studies Stat Res FGSSR, Dept Appl Stat &amp; Econometr, Giza, Egypt.</t>
  </si>
  <si>
    <t>mabonazel@cu.edu.eg</t>
  </si>
  <si>
    <t>10.28919/cmbn/5410</t>
  </si>
  <si>
    <t>WOS:000732669200007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</si>
</sst>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51"/>
  <sheetViews>
    <sheetView tabSelected="1" zoomScalePageLayoutView="0" workbookViewId="0" topLeftCell="A1">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N2" t="s">
        <v>78</v>
      </c>
      <c r="V2" t="s">
        <v>79</v>
      </c>
      <c r="W2" t="s">
        <v>80</v>
      </c>
      <c r="X2" t="s">
        <v>81</v>
      </c>
      <c r="Y2" t="s">
        <v>82</v>
      </c>
      <c r="Z2" t="s">
        <v>83</v>
      </c>
      <c r="AH2">
        <v>8</v>
      </c>
      <c r="AI2">
        <v>8</v>
      </c>
      <c r="AT2" t="s">
        <v>84</v>
      </c>
      <c r="AU2">
        <v>2021</v>
      </c>
      <c r="AV2">
        <v>9</v>
      </c>
      <c r="AW2">
        <v>2</v>
      </c>
      <c r="BB2">
        <v>796</v>
      </c>
      <c r="BC2">
        <v>804</v>
      </c>
      <c r="BE2" t="s">
        <v>85</v>
      </c>
      <c r="BF2" t="str">
        <f>HYPERLINK("http://dx.doi.org/10.1016/j.cstp.2021.03.016","http://dx.doi.org/10.1016/j.cstp.2021.03.016")</f>
        <v>http://dx.doi.org/10.1016/j.cstp.2021.03.016</v>
      </c>
      <c r="BH2" t="s">
        <v>86</v>
      </c>
      <c r="BR2" t="s">
        <v>87</v>
      </c>
      <c r="BS2" t="s">
        <v>88</v>
      </c>
      <c r="BT2" t="str">
        <f>HYPERLINK("https%3A%2F%2Fwww.webofscience.com%2Fwos%2Fwoscc%2Ffull-record%2FWOS:000654643300002","View Full Record in Web of Science")</f>
        <v>View Full Record in Web of Science</v>
      </c>
    </row>
    <row r="3" spans="1:72" ht="12.75">
      <c r="A3" t="s">
        <v>72</v>
      </c>
      <c r="B3" t="s">
        <v>89</v>
      </c>
      <c r="F3" t="s">
        <v>90</v>
      </c>
      <c r="I3" t="s">
        <v>91</v>
      </c>
      <c r="J3" t="s">
        <v>92</v>
      </c>
      <c r="N3" t="s">
        <v>78</v>
      </c>
      <c r="V3" t="s">
        <v>93</v>
      </c>
      <c r="W3" t="s">
        <v>94</v>
      </c>
      <c r="X3" t="s">
        <v>81</v>
      </c>
      <c r="Y3" t="s">
        <v>95</v>
      </c>
      <c r="Z3" t="s">
        <v>96</v>
      </c>
      <c r="AH3">
        <v>2</v>
      </c>
      <c r="AI3">
        <v>2</v>
      </c>
      <c r="AU3">
        <v>2017</v>
      </c>
      <c r="AV3">
        <v>16</v>
      </c>
      <c r="BB3">
        <v>57</v>
      </c>
      <c r="BC3">
        <v>69</v>
      </c>
      <c r="BR3" t="s">
        <v>87</v>
      </c>
      <c r="BS3" t="s">
        <v>97</v>
      </c>
      <c r="BT3" t="str">
        <f>HYPERLINK("https%3A%2F%2Fwww.webofscience.com%2Fwos%2Fwoscc%2Ffull-record%2FWOS:000461275000010","View Full Record in Web of Science")</f>
        <v>View Full Record in Web of Science</v>
      </c>
    </row>
    <row r="4" spans="1:72" ht="12.75">
      <c r="A4" t="s">
        <v>72</v>
      </c>
      <c r="B4" t="s">
        <v>98</v>
      </c>
      <c r="F4" t="s">
        <v>99</v>
      </c>
      <c r="I4" t="s">
        <v>100</v>
      </c>
      <c r="J4" t="s">
        <v>101</v>
      </c>
      <c r="N4" t="s">
        <v>78</v>
      </c>
      <c r="V4" t="s">
        <v>102</v>
      </c>
      <c r="W4" t="s">
        <v>103</v>
      </c>
      <c r="X4" t="s">
        <v>104</v>
      </c>
      <c r="Y4" t="s">
        <v>105</v>
      </c>
      <c r="Z4" t="s">
        <v>106</v>
      </c>
      <c r="AH4">
        <v>7</v>
      </c>
      <c r="AI4">
        <v>7</v>
      </c>
      <c r="AT4" t="s">
        <v>107</v>
      </c>
      <c r="AU4">
        <v>2021</v>
      </c>
      <c r="AV4">
        <v>34</v>
      </c>
      <c r="AW4">
        <v>2</v>
      </c>
      <c r="BB4">
        <v>121</v>
      </c>
      <c r="BC4">
        <v>129</v>
      </c>
      <c r="BE4" t="s">
        <v>108</v>
      </c>
      <c r="BF4" t="str">
        <f>HYPERLINK("http://dx.doi.org/10.1007/s00764-021-00091-y","http://dx.doi.org/10.1007/s00764-021-00091-y")</f>
        <v>http://dx.doi.org/10.1007/s00764-021-00091-y</v>
      </c>
      <c r="BH4" t="s">
        <v>109</v>
      </c>
      <c r="BR4" t="s">
        <v>87</v>
      </c>
      <c r="BS4" t="s">
        <v>110</v>
      </c>
      <c r="BT4" t="str">
        <f>HYPERLINK("https%3A%2F%2Fwww.webofscience.com%2Fwos%2Fwoscc%2Ffull-record%2FWOS:000645499800001","View Full Record in Web of Science")</f>
        <v>View Full Record in Web of Science</v>
      </c>
    </row>
    <row r="5" spans="1:72" ht="12.75">
      <c r="A5" t="s">
        <v>72</v>
      </c>
      <c r="B5" t="s">
        <v>111</v>
      </c>
      <c r="F5" t="s">
        <v>112</v>
      </c>
      <c r="I5" t="s">
        <v>113</v>
      </c>
      <c r="J5" t="s">
        <v>114</v>
      </c>
      <c r="N5" t="s">
        <v>78</v>
      </c>
      <c r="V5" t="s">
        <v>115</v>
      </c>
      <c r="W5" t="s">
        <v>116</v>
      </c>
      <c r="X5" t="s">
        <v>104</v>
      </c>
      <c r="Y5" t="s">
        <v>117</v>
      </c>
      <c r="Z5" t="s">
        <v>118</v>
      </c>
      <c r="AH5">
        <v>3</v>
      </c>
      <c r="AI5">
        <v>3</v>
      </c>
      <c r="AT5" t="s">
        <v>119</v>
      </c>
      <c r="AU5">
        <v>2022</v>
      </c>
      <c r="AV5">
        <v>19</v>
      </c>
      <c r="AW5">
        <v>5</v>
      </c>
      <c r="BB5">
        <v>1877</v>
      </c>
      <c r="BC5">
        <v>1887</v>
      </c>
      <c r="BE5" t="s">
        <v>120</v>
      </c>
      <c r="BF5" t="str">
        <f>HYPERLINK("http://dx.doi.org/10.1007/s13738-021-02424-4","http://dx.doi.org/10.1007/s13738-021-02424-4")</f>
        <v>http://dx.doi.org/10.1007/s13738-021-02424-4</v>
      </c>
      <c r="BH5" t="s">
        <v>121</v>
      </c>
      <c r="BR5" t="s">
        <v>87</v>
      </c>
      <c r="BS5" t="s">
        <v>122</v>
      </c>
      <c r="BT5" t="str">
        <f>HYPERLINK("https%3A%2F%2Fwww.webofscience.com%2Fwos%2Fwoscc%2Ffull-record%2FWOS:000710058500001","View Full Record in Web of Science")</f>
        <v>View Full Record in Web of Science</v>
      </c>
    </row>
    <row r="6" spans="1:72" ht="12.75">
      <c r="A6" t="s">
        <v>72</v>
      </c>
      <c r="B6" t="s">
        <v>123</v>
      </c>
      <c r="F6" t="s">
        <v>124</v>
      </c>
      <c r="I6" t="s">
        <v>125</v>
      </c>
      <c r="J6" t="s">
        <v>126</v>
      </c>
      <c r="N6" t="s">
        <v>78</v>
      </c>
      <c r="V6" t="s">
        <v>127</v>
      </c>
      <c r="W6" t="s">
        <v>128</v>
      </c>
      <c r="X6" t="s">
        <v>81</v>
      </c>
      <c r="Y6" t="s">
        <v>129</v>
      </c>
      <c r="Z6" t="s">
        <v>130</v>
      </c>
      <c r="AH6">
        <v>1</v>
      </c>
      <c r="AI6">
        <v>1</v>
      </c>
      <c r="AT6" t="s">
        <v>131</v>
      </c>
      <c r="AU6">
        <v>2020</v>
      </c>
      <c r="AV6">
        <v>259</v>
      </c>
      <c r="BD6">
        <v>118270</v>
      </c>
      <c r="BE6" t="s">
        <v>132</v>
      </c>
      <c r="BF6" t="str">
        <f>HYPERLINK("http://dx.doi.org/10.1016/j.lfs.2020.118270","http://dx.doi.org/10.1016/j.lfs.2020.118270")</f>
        <v>http://dx.doi.org/10.1016/j.lfs.2020.118270</v>
      </c>
      <c r="BR6" t="s">
        <v>87</v>
      </c>
      <c r="BS6" t="s">
        <v>133</v>
      </c>
      <c r="BT6" t="str">
        <f>HYPERLINK("https%3A%2F%2Fwww.webofscience.com%2Fwos%2Fwoscc%2Ffull-record%2FWOS:000579486500001","View Full Record in Web of Science")</f>
        <v>View Full Record in Web of Science</v>
      </c>
    </row>
    <row r="7" spans="1:72" ht="12.75">
      <c r="A7" t="s">
        <v>72</v>
      </c>
      <c r="B7" t="s">
        <v>134</v>
      </c>
      <c r="F7" t="s">
        <v>135</v>
      </c>
      <c r="I7" t="s">
        <v>136</v>
      </c>
      <c r="J7" t="s">
        <v>137</v>
      </c>
      <c r="N7" t="s">
        <v>78</v>
      </c>
      <c r="V7" t="s">
        <v>138</v>
      </c>
      <c r="W7" t="s">
        <v>139</v>
      </c>
      <c r="X7" t="s">
        <v>104</v>
      </c>
      <c r="Y7" t="s">
        <v>140</v>
      </c>
      <c r="Z7" t="s">
        <v>141</v>
      </c>
      <c r="AH7">
        <v>22</v>
      </c>
      <c r="AI7">
        <v>24</v>
      </c>
      <c r="AT7" t="s">
        <v>142</v>
      </c>
      <c r="AU7">
        <v>2017</v>
      </c>
      <c r="AV7">
        <v>31</v>
      </c>
      <c r="AW7">
        <v>1</v>
      </c>
      <c r="BB7">
        <v>2</v>
      </c>
      <c r="BC7">
        <v>7</v>
      </c>
      <c r="BE7" t="s">
        <v>143</v>
      </c>
      <c r="BF7" t="str">
        <f>HYPERLINK("http://dx.doi.org/10.1016/j.apnu.2016.07.013","http://dx.doi.org/10.1016/j.apnu.2016.07.013")</f>
        <v>http://dx.doi.org/10.1016/j.apnu.2016.07.013</v>
      </c>
      <c r="BR7" t="s">
        <v>87</v>
      </c>
      <c r="BS7" t="s">
        <v>144</v>
      </c>
      <c r="BT7" t="str">
        <f>HYPERLINK("https%3A%2F%2Fwww.webofscience.com%2Fwos%2Fwoscc%2Ffull-record%2FWOS:000394072100002","View Full Record in Web of Science")</f>
        <v>View Full Record in Web of Science</v>
      </c>
    </row>
    <row r="8" spans="1:72" ht="12.75">
      <c r="A8" t="s">
        <v>72</v>
      </c>
      <c r="B8" t="s">
        <v>145</v>
      </c>
      <c r="F8" t="s">
        <v>146</v>
      </c>
      <c r="I8" t="s">
        <v>147</v>
      </c>
      <c r="J8" t="s">
        <v>148</v>
      </c>
      <c r="N8" t="s">
        <v>78</v>
      </c>
      <c r="V8" t="s">
        <v>149</v>
      </c>
      <c r="W8" t="s">
        <v>150</v>
      </c>
      <c r="X8" t="s">
        <v>104</v>
      </c>
      <c r="Y8" t="s">
        <v>151</v>
      </c>
      <c r="Z8" t="s">
        <v>118</v>
      </c>
      <c r="AH8">
        <v>9</v>
      </c>
      <c r="AI8">
        <v>9</v>
      </c>
      <c r="AT8" t="s">
        <v>152</v>
      </c>
      <c r="AU8">
        <v>2019</v>
      </c>
      <c r="AV8">
        <v>1195</v>
      </c>
      <c r="BB8">
        <v>723</v>
      </c>
      <c r="BC8">
        <v>732</v>
      </c>
      <c r="BE8" t="s">
        <v>153</v>
      </c>
      <c r="BF8" t="str">
        <f>HYPERLINK("http://dx.doi.org/10.1016/j.molstruc.2019.06.041","http://dx.doi.org/10.1016/j.molstruc.2019.06.041")</f>
        <v>http://dx.doi.org/10.1016/j.molstruc.2019.06.041</v>
      </c>
      <c r="BR8" t="s">
        <v>87</v>
      </c>
      <c r="BS8" t="s">
        <v>154</v>
      </c>
      <c r="BT8" t="str">
        <f>HYPERLINK("https%3A%2F%2Fwww.webofscience.com%2Fwos%2Fwoscc%2Ffull-record%2FWOS:000475344800075","View Full Record in Web of Science")</f>
        <v>View Full Record in Web of Science</v>
      </c>
    </row>
    <row r="9" spans="1:72" ht="12.75">
      <c r="A9" t="s">
        <v>72</v>
      </c>
      <c r="B9" t="s">
        <v>155</v>
      </c>
      <c r="F9" t="s">
        <v>156</v>
      </c>
      <c r="I9" t="s">
        <v>157</v>
      </c>
      <c r="J9" t="s">
        <v>158</v>
      </c>
      <c r="N9" t="s">
        <v>78</v>
      </c>
      <c r="V9" t="s">
        <v>159</v>
      </c>
      <c r="W9" t="s">
        <v>160</v>
      </c>
      <c r="X9" t="s">
        <v>104</v>
      </c>
      <c r="Y9" t="s">
        <v>161</v>
      </c>
      <c r="Z9" t="s">
        <v>162</v>
      </c>
      <c r="AH9">
        <v>2</v>
      </c>
      <c r="AI9">
        <v>2</v>
      </c>
      <c r="AT9" t="s">
        <v>163</v>
      </c>
      <c r="AU9">
        <v>2018</v>
      </c>
      <c r="AV9">
        <v>176</v>
      </c>
      <c r="BB9">
        <v>725</v>
      </c>
      <c r="BC9">
        <v>741</v>
      </c>
      <c r="BE9" t="s">
        <v>164</v>
      </c>
      <c r="BF9" t="str">
        <f>HYPERLINK("http://dx.doi.org/10.1016/j.solener.2018.10.072","http://dx.doi.org/10.1016/j.solener.2018.10.072")</f>
        <v>http://dx.doi.org/10.1016/j.solener.2018.10.072</v>
      </c>
      <c r="BR9" t="s">
        <v>87</v>
      </c>
      <c r="BS9" t="s">
        <v>165</v>
      </c>
      <c r="BT9" t="str">
        <f>HYPERLINK("https%3A%2F%2Fwww.webofscience.com%2Fwos%2Fwoscc%2Ffull-record%2FWOS:000453498100066","View Full Record in Web of Science")</f>
        <v>View Full Record in Web of Science</v>
      </c>
    </row>
    <row r="10" spans="1:72" ht="12.75">
      <c r="A10" t="s">
        <v>72</v>
      </c>
      <c r="B10" t="s">
        <v>166</v>
      </c>
      <c r="F10" t="s">
        <v>167</v>
      </c>
      <c r="I10" t="s">
        <v>168</v>
      </c>
      <c r="J10" t="s">
        <v>169</v>
      </c>
      <c r="N10" t="s">
        <v>78</v>
      </c>
      <c r="V10" t="s">
        <v>170</v>
      </c>
      <c r="W10" t="s">
        <v>171</v>
      </c>
      <c r="X10" t="s">
        <v>81</v>
      </c>
      <c r="Y10" t="s">
        <v>172</v>
      </c>
      <c r="Z10" t="s">
        <v>141</v>
      </c>
      <c r="AH10">
        <v>14</v>
      </c>
      <c r="AI10">
        <v>15</v>
      </c>
      <c r="AT10" t="s">
        <v>173</v>
      </c>
      <c r="AU10">
        <v>2017</v>
      </c>
      <c r="AV10">
        <v>4</v>
      </c>
      <c r="AW10">
        <v>2</v>
      </c>
      <c r="BB10">
        <v>128</v>
      </c>
      <c r="BC10">
        <v>134</v>
      </c>
      <c r="BE10" t="s">
        <v>174</v>
      </c>
      <c r="BF10" t="str">
        <f>HYPERLINK("http://dx.doi.org/10.1016/j.ijnss.2017.02.006","http://dx.doi.org/10.1016/j.ijnss.2017.02.006")</f>
        <v>http://dx.doi.org/10.1016/j.ijnss.2017.02.006</v>
      </c>
      <c r="BR10" t="s">
        <v>87</v>
      </c>
      <c r="BS10" t="s">
        <v>175</v>
      </c>
      <c r="BT10" t="str">
        <f>HYPERLINK("https%3A%2F%2Fwww.webofscience.com%2Fwos%2Fwoscc%2Ffull-record%2FWOS:000405800300009","View Full Record in Web of Science")</f>
        <v>View Full Record in Web of Science</v>
      </c>
    </row>
    <row r="11" spans="1:72" ht="12.75">
      <c r="A11" t="s">
        <v>72</v>
      </c>
      <c r="B11" t="s">
        <v>176</v>
      </c>
      <c r="F11" t="s">
        <v>177</v>
      </c>
      <c r="I11" t="s">
        <v>178</v>
      </c>
      <c r="J11" t="s">
        <v>179</v>
      </c>
      <c r="N11" t="s">
        <v>78</v>
      </c>
      <c r="V11" t="s">
        <v>180</v>
      </c>
      <c r="W11" t="s">
        <v>181</v>
      </c>
      <c r="X11" t="s">
        <v>104</v>
      </c>
      <c r="Y11" t="s">
        <v>182</v>
      </c>
      <c r="Z11" t="s">
        <v>183</v>
      </c>
      <c r="AH11">
        <v>4</v>
      </c>
      <c r="AI11">
        <v>4</v>
      </c>
      <c r="AT11" t="s">
        <v>84</v>
      </c>
      <c r="AU11">
        <v>2020</v>
      </c>
      <c r="AV11">
        <v>177</v>
      </c>
      <c r="AW11">
        <v>6</v>
      </c>
      <c r="BB11">
        <v>2871</v>
      </c>
      <c r="BC11">
        <v>2876</v>
      </c>
      <c r="BE11" t="s">
        <v>184</v>
      </c>
      <c r="BF11" t="str">
        <f>HYPERLINK("http://dx.doi.org/10.1007/s00024-019-02398-8","http://dx.doi.org/10.1007/s00024-019-02398-8")</f>
        <v>http://dx.doi.org/10.1007/s00024-019-02398-8</v>
      </c>
      <c r="BR11" t="s">
        <v>87</v>
      </c>
      <c r="BS11" t="s">
        <v>185</v>
      </c>
      <c r="BT11" t="str">
        <f>HYPERLINK("https%3A%2F%2Fwww.webofscience.com%2Fwos%2Fwoscc%2Ffull-record%2FWOS:000543522100027","View Full Record in Web of Science")</f>
        <v>View Full Record in Web of Science</v>
      </c>
    </row>
    <row r="12" spans="1:72" ht="12.75">
      <c r="A12" t="s">
        <v>72</v>
      </c>
      <c r="B12" t="s">
        <v>186</v>
      </c>
      <c r="F12" t="s">
        <v>187</v>
      </c>
      <c r="I12" t="s">
        <v>188</v>
      </c>
      <c r="J12" t="s">
        <v>189</v>
      </c>
      <c r="N12" t="s">
        <v>78</v>
      </c>
      <c r="V12" t="s">
        <v>190</v>
      </c>
      <c r="W12" t="s">
        <v>191</v>
      </c>
      <c r="X12" t="s">
        <v>104</v>
      </c>
      <c r="Y12" t="s">
        <v>192</v>
      </c>
      <c r="Z12" t="s">
        <v>193</v>
      </c>
      <c r="AH12">
        <v>5</v>
      </c>
      <c r="AI12">
        <v>5</v>
      </c>
      <c r="AT12" t="s">
        <v>163</v>
      </c>
      <c r="AU12">
        <v>2018</v>
      </c>
      <c r="AV12">
        <v>55</v>
      </c>
      <c r="AW12">
        <v>12</v>
      </c>
      <c r="BB12">
        <v>2809</v>
      </c>
      <c r="BC12">
        <v>2816</v>
      </c>
      <c r="BE12" t="s">
        <v>194</v>
      </c>
      <c r="BF12" t="str">
        <f>HYPERLINK("http://dx.doi.org/10.1002/jhet.3348","http://dx.doi.org/10.1002/jhet.3348")</f>
        <v>http://dx.doi.org/10.1002/jhet.3348</v>
      </c>
      <c r="BR12" t="s">
        <v>87</v>
      </c>
      <c r="BS12" t="s">
        <v>195</v>
      </c>
      <c r="BT12" t="str">
        <f>HYPERLINK("https%3A%2F%2Fwww.webofscience.com%2Fwos%2Fwoscc%2Ffull-record%2FWOS:000453457300017","View Full Record in Web of Science")</f>
        <v>View Full Record in Web of Science</v>
      </c>
    </row>
    <row r="13" spans="1:72" ht="12.75">
      <c r="A13" t="s">
        <v>72</v>
      </c>
      <c r="B13" t="s">
        <v>196</v>
      </c>
      <c r="F13" t="s">
        <v>197</v>
      </c>
      <c r="I13" t="s">
        <v>198</v>
      </c>
      <c r="J13" t="s">
        <v>199</v>
      </c>
      <c r="N13" t="s">
        <v>78</v>
      </c>
      <c r="V13" t="s">
        <v>200</v>
      </c>
      <c r="W13" t="s">
        <v>201</v>
      </c>
      <c r="X13" t="s">
        <v>104</v>
      </c>
      <c r="Y13" t="s">
        <v>202</v>
      </c>
      <c r="Z13" t="s">
        <v>203</v>
      </c>
      <c r="AH13">
        <v>1</v>
      </c>
      <c r="AI13">
        <v>1</v>
      </c>
      <c r="AT13" t="s">
        <v>119</v>
      </c>
      <c r="AU13">
        <v>2022</v>
      </c>
      <c r="AV13">
        <v>194</v>
      </c>
      <c r="AW13">
        <v>5</v>
      </c>
      <c r="BD13">
        <v>326</v>
      </c>
      <c r="BE13" t="s">
        <v>204</v>
      </c>
      <c r="BF13" t="str">
        <f>HYPERLINK("http://dx.doi.org/10.1007/s10661-022-10003-0","http://dx.doi.org/10.1007/s10661-022-10003-0")</f>
        <v>http://dx.doi.org/10.1007/s10661-022-10003-0</v>
      </c>
      <c r="BR13" t="s">
        <v>87</v>
      </c>
      <c r="BS13" t="s">
        <v>205</v>
      </c>
      <c r="BT13" t="str">
        <f>HYPERLINK("https%3A%2F%2Fwww.webofscience.com%2Fwos%2Fwoscc%2Ffull-record%2FWOS:000778482600001","View Full Record in Web of Science")</f>
        <v>View Full Record in Web of Science</v>
      </c>
    </row>
    <row r="14" spans="1:72" ht="12.75">
      <c r="A14" t="s">
        <v>72</v>
      </c>
      <c r="B14" t="s">
        <v>206</v>
      </c>
      <c r="F14" t="s">
        <v>207</v>
      </c>
      <c r="I14" t="s">
        <v>208</v>
      </c>
      <c r="J14" t="s">
        <v>209</v>
      </c>
      <c r="N14" t="s">
        <v>78</v>
      </c>
      <c r="V14" t="s">
        <v>210</v>
      </c>
      <c r="W14" t="s">
        <v>211</v>
      </c>
      <c r="X14" t="s">
        <v>104</v>
      </c>
      <c r="Y14" t="s">
        <v>212</v>
      </c>
      <c r="Z14" t="s">
        <v>213</v>
      </c>
      <c r="AH14">
        <v>1</v>
      </c>
      <c r="AI14">
        <v>1</v>
      </c>
      <c r="AT14" t="s">
        <v>214</v>
      </c>
      <c r="AU14">
        <v>2021</v>
      </c>
      <c r="AV14">
        <v>31</v>
      </c>
      <c r="AW14">
        <v>1</v>
      </c>
      <c r="BB14">
        <v>101</v>
      </c>
      <c r="BC14">
        <v>111</v>
      </c>
      <c r="BR14" t="s">
        <v>87</v>
      </c>
      <c r="BS14" t="s">
        <v>215</v>
      </c>
      <c r="BT14" t="str">
        <f>HYPERLINK("https%3A%2F%2Fwww.webofscience.com%2Fwos%2Fwoscc%2Ffull-record%2FWOS:000682532300014","View Full Record in Web of Science")</f>
        <v>View Full Record in Web of Science</v>
      </c>
    </row>
    <row r="15" spans="1:72" ht="12.75">
      <c r="A15" t="s">
        <v>72</v>
      </c>
      <c r="B15" t="s">
        <v>216</v>
      </c>
      <c r="F15" t="s">
        <v>217</v>
      </c>
      <c r="I15" t="s">
        <v>218</v>
      </c>
      <c r="J15" t="s">
        <v>219</v>
      </c>
      <c r="N15" t="s">
        <v>78</v>
      </c>
      <c r="V15" t="s">
        <v>220</v>
      </c>
      <c r="W15" t="s">
        <v>221</v>
      </c>
      <c r="X15" t="s">
        <v>104</v>
      </c>
      <c r="Y15" t="s">
        <v>222</v>
      </c>
      <c r="Z15" t="s">
        <v>223</v>
      </c>
      <c r="AH15">
        <v>6</v>
      </c>
      <c r="AI15">
        <v>6</v>
      </c>
      <c r="AT15" t="s">
        <v>224</v>
      </c>
      <c r="AU15">
        <v>2022</v>
      </c>
      <c r="AV15">
        <v>13</v>
      </c>
      <c r="AW15">
        <v>6</v>
      </c>
      <c r="BD15">
        <v>101785</v>
      </c>
      <c r="BE15" t="s">
        <v>225</v>
      </c>
      <c r="BF15" t="str">
        <f>HYPERLINK("http://dx.doi.org/10.1016/j.asej.2022.101785","http://dx.doi.org/10.1016/j.asej.2022.101785")</f>
        <v>http://dx.doi.org/10.1016/j.asej.2022.101785</v>
      </c>
      <c r="BH15" t="s">
        <v>226</v>
      </c>
      <c r="BR15" t="s">
        <v>87</v>
      </c>
      <c r="BS15" t="s">
        <v>227</v>
      </c>
      <c r="BT15" t="str">
        <f>HYPERLINK("https%3A%2F%2Fwww.webofscience.com%2Fwos%2Fwoscc%2Ffull-record%2FWOS:000798853800007","View Full Record in Web of Science")</f>
        <v>View Full Record in Web of Science</v>
      </c>
    </row>
    <row r="16" spans="1:72" ht="12.75">
      <c r="A16" t="s">
        <v>72</v>
      </c>
      <c r="B16" t="s">
        <v>228</v>
      </c>
      <c r="F16" t="s">
        <v>229</v>
      </c>
      <c r="I16" t="s">
        <v>230</v>
      </c>
      <c r="J16" t="s">
        <v>231</v>
      </c>
      <c r="N16" t="s">
        <v>78</v>
      </c>
      <c r="V16" t="s">
        <v>232</v>
      </c>
      <c r="W16" t="s">
        <v>233</v>
      </c>
      <c r="X16" t="s">
        <v>104</v>
      </c>
      <c r="Y16" t="s">
        <v>234</v>
      </c>
      <c r="Z16" t="s">
        <v>235</v>
      </c>
      <c r="AH16">
        <v>16</v>
      </c>
      <c r="AI16">
        <v>16</v>
      </c>
      <c r="AU16">
        <v>2020</v>
      </c>
      <c r="AV16">
        <v>8</v>
      </c>
      <c r="BB16">
        <v>98266</v>
      </c>
      <c r="BC16">
        <v>98280</v>
      </c>
      <c r="BE16" t="s">
        <v>236</v>
      </c>
      <c r="BF16" t="str">
        <f>HYPERLINK("http://dx.doi.org/10.1109/ACCESS.2020.2997286","http://dx.doi.org/10.1109/ACCESS.2020.2997286")</f>
        <v>http://dx.doi.org/10.1109/ACCESS.2020.2997286</v>
      </c>
      <c r="BR16" t="s">
        <v>87</v>
      </c>
      <c r="BS16" t="s">
        <v>237</v>
      </c>
      <c r="BT16" t="str">
        <f>HYPERLINK("https%3A%2F%2Fwww.webofscience.com%2Fwos%2Fwoscc%2Ffull-record%2FWOS:000541144400001","View Full Record in Web of Science")</f>
        <v>View Full Record in Web of Science</v>
      </c>
    </row>
    <row r="17" spans="1:72" ht="12.75">
      <c r="A17" t="s">
        <v>72</v>
      </c>
      <c r="B17" t="s">
        <v>238</v>
      </c>
      <c r="F17" t="s">
        <v>239</v>
      </c>
      <c r="I17" t="s">
        <v>240</v>
      </c>
      <c r="J17" t="s">
        <v>241</v>
      </c>
      <c r="N17" t="s">
        <v>78</v>
      </c>
      <c r="V17" t="s">
        <v>242</v>
      </c>
      <c r="W17" t="s">
        <v>243</v>
      </c>
      <c r="X17" t="s">
        <v>81</v>
      </c>
      <c r="Y17" t="s">
        <v>244</v>
      </c>
      <c r="Z17" t="s">
        <v>245</v>
      </c>
      <c r="AH17">
        <v>0</v>
      </c>
      <c r="AI17">
        <v>0</v>
      </c>
      <c r="AT17" t="s">
        <v>142</v>
      </c>
      <c r="AU17">
        <v>2022</v>
      </c>
      <c r="AV17">
        <v>20</v>
      </c>
      <c r="AW17">
        <v>1</v>
      </c>
      <c r="BB17">
        <v>55</v>
      </c>
      <c r="BC17">
        <v>61</v>
      </c>
      <c r="BD17" t="s">
        <v>246</v>
      </c>
      <c r="BE17" t="s">
        <v>247</v>
      </c>
      <c r="BF17" t="str">
        <f>HYPERLINK("http://dx.doi.org/10.1017/S1478951521001668","http://dx.doi.org/10.1017/S1478951521001668")</f>
        <v>http://dx.doi.org/10.1017/S1478951521001668</v>
      </c>
      <c r="BR17" t="s">
        <v>87</v>
      </c>
      <c r="BS17" t="s">
        <v>248</v>
      </c>
      <c r="BT17" t="str">
        <f>HYPERLINK("https%3A%2F%2Fwww.webofscience.com%2Fwos%2Fwoscc%2Ffull-record%2FWOS:000762115000009","View Full Record in Web of Science")</f>
        <v>View Full Record in Web of Science</v>
      </c>
    </row>
    <row r="18" spans="1:72" ht="12.75">
      <c r="A18" t="s">
        <v>72</v>
      </c>
      <c r="B18" t="s">
        <v>249</v>
      </c>
      <c r="F18" t="s">
        <v>250</v>
      </c>
      <c r="I18" t="s">
        <v>251</v>
      </c>
      <c r="J18" t="s">
        <v>252</v>
      </c>
      <c r="N18" t="s">
        <v>78</v>
      </c>
      <c r="V18" t="s">
        <v>253</v>
      </c>
      <c r="W18" t="s">
        <v>254</v>
      </c>
      <c r="X18" t="s">
        <v>104</v>
      </c>
      <c r="Y18" t="s">
        <v>255</v>
      </c>
      <c r="AH18">
        <v>1</v>
      </c>
      <c r="AI18">
        <v>1</v>
      </c>
      <c r="AT18" t="s">
        <v>256</v>
      </c>
      <c r="AU18">
        <v>2018</v>
      </c>
      <c r="AV18">
        <v>9</v>
      </c>
      <c r="AW18">
        <v>4</v>
      </c>
      <c r="BB18">
        <v>69</v>
      </c>
      <c r="BC18">
        <v>75</v>
      </c>
      <c r="BR18" t="s">
        <v>87</v>
      </c>
      <c r="BS18" t="s">
        <v>257</v>
      </c>
      <c r="BT18" t="str">
        <f>HYPERLINK("https%3A%2F%2Fwww.webofscience.com%2Fwos%2Fwoscc%2Ffull-record%2FWOS:000438848100009","View Full Record in Web of Science")</f>
        <v>View Full Record in Web of Science</v>
      </c>
    </row>
    <row r="19" spans="1:72" ht="12.75">
      <c r="A19" t="s">
        <v>72</v>
      </c>
      <c r="B19" t="s">
        <v>258</v>
      </c>
      <c r="F19" t="s">
        <v>259</v>
      </c>
      <c r="I19" t="s">
        <v>260</v>
      </c>
      <c r="J19" t="s">
        <v>137</v>
      </c>
      <c r="N19" t="s">
        <v>78</v>
      </c>
      <c r="V19" t="s">
        <v>261</v>
      </c>
      <c r="W19" t="s">
        <v>262</v>
      </c>
      <c r="X19" t="s">
        <v>104</v>
      </c>
      <c r="Y19" t="s">
        <v>263</v>
      </c>
      <c r="Z19" t="s">
        <v>264</v>
      </c>
      <c r="AH19">
        <v>0</v>
      </c>
      <c r="AI19">
        <v>0</v>
      </c>
      <c r="AT19" t="s">
        <v>84</v>
      </c>
      <c r="AU19">
        <v>2018</v>
      </c>
      <c r="AV19">
        <v>32</v>
      </c>
      <c r="AW19">
        <v>3</v>
      </c>
      <c r="BB19">
        <v>403</v>
      </c>
      <c r="BC19">
        <v>412</v>
      </c>
      <c r="BE19" t="s">
        <v>265</v>
      </c>
      <c r="BF19" t="str">
        <f>HYPERLINK("http://dx.doi.org/10.1016/j.apnu.2017.12.005","http://dx.doi.org/10.1016/j.apnu.2017.12.005")</f>
        <v>http://dx.doi.org/10.1016/j.apnu.2017.12.005</v>
      </c>
      <c r="BR19" t="s">
        <v>87</v>
      </c>
      <c r="BS19" t="s">
        <v>266</v>
      </c>
      <c r="BT19" t="str">
        <f>HYPERLINK("https%3A%2F%2Fwww.webofscience.com%2Fwos%2Fwoscc%2Ffull-record%2FWOS:000434105200015","View Full Record in Web of Science")</f>
        <v>View Full Record in Web of Science</v>
      </c>
    </row>
    <row r="20" spans="1:72" ht="12.75">
      <c r="A20" t="s">
        <v>72</v>
      </c>
      <c r="B20" t="s">
        <v>267</v>
      </c>
      <c r="F20" t="s">
        <v>268</v>
      </c>
      <c r="I20" t="s">
        <v>269</v>
      </c>
      <c r="J20" t="s">
        <v>270</v>
      </c>
      <c r="N20" t="s">
        <v>78</v>
      </c>
      <c r="V20" t="s">
        <v>271</v>
      </c>
      <c r="W20" t="s">
        <v>272</v>
      </c>
      <c r="X20" t="s">
        <v>104</v>
      </c>
      <c r="Y20" t="s">
        <v>273</v>
      </c>
      <c r="Z20" t="s">
        <v>274</v>
      </c>
      <c r="AH20">
        <v>3</v>
      </c>
      <c r="AI20">
        <v>3</v>
      </c>
      <c r="AU20">
        <v>2018</v>
      </c>
      <c r="AV20">
        <v>37</v>
      </c>
      <c r="AW20">
        <v>8</v>
      </c>
      <c r="BB20">
        <v>1594</v>
      </c>
      <c r="BC20">
        <v>1601</v>
      </c>
      <c r="BR20" t="s">
        <v>87</v>
      </c>
      <c r="BS20" t="s">
        <v>275</v>
      </c>
      <c r="BT20" t="str">
        <f>HYPERLINK("https%3A%2F%2Fwww.webofscience.com%2Fwos%2Fwoscc%2Ffull-record%2FWOS:000444257100017","View Full Record in Web of Science")</f>
        <v>View Full Record in Web of Science</v>
      </c>
    </row>
    <row r="21" spans="1:72" ht="12.75">
      <c r="A21" t="s">
        <v>72</v>
      </c>
      <c r="B21" t="s">
        <v>249</v>
      </c>
      <c r="F21" t="s">
        <v>250</v>
      </c>
      <c r="I21" t="s">
        <v>276</v>
      </c>
      <c r="J21" t="s">
        <v>252</v>
      </c>
      <c r="N21" t="s">
        <v>78</v>
      </c>
      <c r="V21" t="s">
        <v>277</v>
      </c>
      <c r="W21" t="s">
        <v>278</v>
      </c>
      <c r="X21" t="s">
        <v>104</v>
      </c>
      <c r="Y21" t="s">
        <v>279</v>
      </c>
      <c r="AH21">
        <v>0</v>
      </c>
      <c r="AI21">
        <v>0</v>
      </c>
      <c r="AT21" t="s">
        <v>280</v>
      </c>
      <c r="AU21">
        <v>2017</v>
      </c>
      <c r="AV21">
        <v>8</v>
      </c>
      <c r="AW21">
        <v>2</v>
      </c>
      <c r="BB21">
        <v>2107</v>
      </c>
      <c r="BC21">
        <v>2114</v>
      </c>
      <c r="BR21" t="s">
        <v>87</v>
      </c>
      <c r="BS21" t="s">
        <v>281</v>
      </c>
      <c r="BT21" t="str">
        <f>HYPERLINK("https%3A%2F%2Fwww.webofscience.com%2Fwos%2Fwoscc%2Ffull-record%2FWOS:000410639500233","View Full Record in Web of Science")</f>
        <v>View Full Record in Web of Science</v>
      </c>
    </row>
    <row r="22" spans="1:72" ht="12.75">
      <c r="A22" t="s">
        <v>72</v>
      </c>
      <c r="B22" t="s">
        <v>282</v>
      </c>
      <c r="F22" t="s">
        <v>283</v>
      </c>
      <c r="I22" t="s">
        <v>284</v>
      </c>
      <c r="J22" t="s">
        <v>285</v>
      </c>
      <c r="N22" t="s">
        <v>78</v>
      </c>
      <c r="V22" t="s">
        <v>286</v>
      </c>
      <c r="W22" t="s">
        <v>287</v>
      </c>
      <c r="X22" t="s">
        <v>104</v>
      </c>
      <c r="Y22" t="s">
        <v>288</v>
      </c>
      <c r="Z22" t="s">
        <v>213</v>
      </c>
      <c r="AH22">
        <v>1</v>
      </c>
      <c r="AI22">
        <v>1</v>
      </c>
      <c r="AT22" t="s">
        <v>289</v>
      </c>
      <c r="AU22">
        <v>2022</v>
      </c>
      <c r="AV22">
        <v>55</v>
      </c>
      <c r="AW22">
        <v>10</v>
      </c>
      <c r="BB22">
        <v>1040</v>
      </c>
      <c r="BC22">
        <v>1049</v>
      </c>
      <c r="BE22" t="s">
        <v>290</v>
      </c>
      <c r="BF22" t="str">
        <f>HYPERLINK("http://dx.doi.org/10.1007/s11094-021-02535-5","http://dx.doi.org/10.1007/s11094-021-02535-5")</f>
        <v>http://dx.doi.org/10.1007/s11094-021-02535-5</v>
      </c>
      <c r="BH22" t="s">
        <v>291</v>
      </c>
      <c r="BR22" t="s">
        <v>87</v>
      </c>
      <c r="BS22" t="s">
        <v>292</v>
      </c>
      <c r="BT22" t="str">
        <f>HYPERLINK("https%3A%2F%2Fwww.webofscience.com%2Fwos%2Fwoscc%2Ffull-record%2FWOS:000738549200003","View Full Record in Web of Science")</f>
        <v>View Full Record in Web of Science</v>
      </c>
    </row>
    <row r="23" spans="1:72" ht="12.75">
      <c r="A23" t="s">
        <v>72</v>
      </c>
      <c r="B23" t="s">
        <v>293</v>
      </c>
      <c r="F23" t="s">
        <v>294</v>
      </c>
      <c r="I23" t="s">
        <v>295</v>
      </c>
      <c r="J23" t="s">
        <v>296</v>
      </c>
      <c r="N23" t="s">
        <v>78</v>
      </c>
      <c r="V23" t="s">
        <v>297</v>
      </c>
      <c r="W23" t="s">
        <v>298</v>
      </c>
      <c r="X23" t="s">
        <v>104</v>
      </c>
      <c r="Y23" t="s">
        <v>299</v>
      </c>
      <c r="AH23">
        <v>1</v>
      </c>
      <c r="AI23">
        <v>1</v>
      </c>
      <c r="AT23" t="s">
        <v>214</v>
      </c>
      <c r="AU23">
        <v>2021</v>
      </c>
      <c r="AV23">
        <v>8</v>
      </c>
      <c r="AW23">
        <v>30</v>
      </c>
      <c r="BB23">
        <v>43</v>
      </c>
      <c r="BC23">
        <v>58</v>
      </c>
      <c r="BE23" t="s">
        <v>300</v>
      </c>
      <c r="BF23" t="str">
        <f>HYPERLINK("http://dx.doi.org/10.30744/brjac.2179-3425.AR-52-2020","http://dx.doi.org/10.30744/brjac.2179-3425.AR-52-2020")</f>
        <v>http://dx.doi.org/10.30744/brjac.2179-3425.AR-52-2020</v>
      </c>
      <c r="BR23" t="s">
        <v>87</v>
      </c>
      <c r="BS23" t="s">
        <v>301</v>
      </c>
      <c r="BT23" t="str">
        <f>HYPERLINK("https%3A%2F%2Fwww.webofscience.com%2Fwos%2Fwoscc%2Ffull-record%2FWOS:000623005400007","View Full Record in Web of Science")</f>
        <v>View Full Record in Web of Science</v>
      </c>
    </row>
    <row r="24" spans="1:72" ht="12.75">
      <c r="A24" t="s">
        <v>72</v>
      </c>
      <c r="B24" t="s">
        <v>282</v>
      </c>
      <c r="F24" t="s">
        <v>283</v>
      </c>
      <c r="I24" t="s">
        <v>302</v>
      </c>
      <c r="J24" t="s">
        <v>303</v>
      </c>
      <c r="N24" t="s">
        <v>78</v>
      </c>
      <c r="V24" t="s">
        <v>304</v>
      </c>
      <c r="W24" t="s">
        <v>305</v>
      </c>
      <c r="X24" t="s">
        <v>104</v>
      </c>
      <c r="Y24" t="s">
        <v>306</v>
      </c>
      <c r="Z24" t="s">
        <v>213</v>
      </c>
      <c r="AH24">
        <v>2</v>
      </c>
      <c r="AI24">
        <v>2</v>
      </c>
      <c r="AT24" t="s">
        <v>289</v>
      </c>
      <c r="AU24">
        <v>2021</v>
      </c>
      <c r="AV24">
        <v>47</v>
      </c>
      <c r="AW24">
        <v>1</v>
      </c>
      <c r="BB24">
        <v>149</v>
      </c>
      <c r="BC24">
        <v>157</v>
      </c>
      <c r="BE24" t="s">
        <v>307</v>
      </c>
      <c r="BF24" t="str">
        <f>HYPERLINK("http://dx.doi.org/10.1134/S1068162021010180","http://dx.doi.org/10.1134/S1068162021010180")</f>
        <v>http://dx.doi.org/10.1134/S1068162021010180</v>
      </c>
      <c r="BR24" t="s">
        <v>87</v>
      </c>
      <c r="BS24" t="s">
        <v>308</v>
      </c>
      <c r="BT24" t="str">
        <f>HYPERLINK("https%3A%2F%2Fwww.webofscience.com%2Fwos%2Fwoscc%2Ffull-record%2FWOS:000630869600010","View Full Record in Web of Science")</f>
        <v>View Full Record in Web of Science</v>
      </c>
    </row>
    <row r="25" spans="1:72" ht="12.75">
      <c r="A25" t="s">
        <v>72</v>
      </c>
      <c r="B25" t="s">
        <v>309</v>
      </c>
      <c r="F25" t="s">
        <v>310</v>
      </c>
      <c r="I25" t="s">
        <v>311</v>
      </c>
      <c r="J25" t="s">
        <v>312</v>
      </c>
      <c r="N25" t="s">
        <v>78</v>
      </c>
      <c r="V25" t="s">
        <v>313</v>
      </c>
      <c r="W25" t="s">
        <v>314</v>
      </c>
      <c r="X25" t="s">
        <v>104</v>
      </c>
      <c r="Y25" t="s">
        <v>315</v>
      </c>
      <c r="Z25" t="s">
        <v>316</v>
      </c>
      <c r="AH25">
        <v>27</v>
      </c>
      <c r="AI25">
        <v>27</v>
      </c>
      <c r="AU25">
        <v>2018</v>
      </c>
      <c r="AV25">
        <v>2018</v>
      </c>
      <c r="BD25">
        <v>7692849</v>
      </c>
      <c r="BE25" t="s">
        <v>317</v>
      </c>
      <c r="BF25" t="str">
        <f>HYPERLINK("http://dx.doi.org/10.1155/2018/7692849","http://dx.doi.org/10.1155/2018/7692849")</f>
        <v>http://dx.doi.org/10.1155/2018/7692849</v>
      </c>
      <c r="BR25" t="s">
        <v>87</v>
      </c>
      <c r="BS25" t="s">
        <v>318</v>
      </c>
      <c r="BT25" t="str">
        <f>HYPERLINK("https%3A%2F%2Fwww.webofscience.com%2Fwos%2Fwoscc%2Ffull-record%2FWOS:000438924700001","View Full Record in Web of Science")</f>
        <v>View Full Record in Web of Science</v>
      </c>
    </row>
    <row r="26" spans="1:72" ht="12.75">
      <c r="A26" t="s">
        <v>72</v>
      </c>
      <c r="B26" t="s">
        <v>319</v>
      </c>
      <c r="F26" t="s">
        <v>320</v>
      </c>
      <c r="I26" t="s">
        <v>321</v>
      </c>
      <c r="J26" t="s">
        <v>322</v>
      </c>
      <c r="N26" t="s">
        <v>78</v>
      </c>
      <c r="V26" t="s">
        <v>323</v>
      </c>
      <c r="W26" t="s">
        <v>324</v>
      </c>
      <c r="X26" t="s">
        <v>104</v>
      </c>
      <c r="Y26" t="s">
        <v>325</v>
      </c>
      <c r="Z26" t="s">
        <v>326</v>
      </c>
      <c r="AH26">
        <v>3</v>
      </c>
      <c r="AI26">
        <v>3</v>
      </c>
      <c r="AT26" t="s">
        <v>327</v>
      </c>
      <c r="AU26">
        <v>2020</v>
      </c>
      <c r="AV26">
        <v>35</v>
      </c>
      <c r="AW26">
        <v>4</v>
      </c>
      <c r="BB26">
        <v>452</v>
      </c>
      <c r="BC26">
        <v>467</v>
      </c>
      <c r="BE26" t="s">
        <v>328</v>
      </c>
      <c r="BF26" t="str">
        <f>HYPERLINK("http://dx.doi.org/10.1007/s11766-020-3830-5","http://dx.doi.org/10.1007/s11766-020-3830-5")</f>
        <v>http://dx.doi.org/10.1007/s11766-020-3830-5</v>
      </c>
      <c r="BR26" t="s">
        <v>87</v>
      </c>
      <c r="BS26" t="s">
        <v>329</v>
      </c>
      <c r="BT26" t="str">
        <f>HYPERLINK("https%3A%2F%2Fwww.webofscience.com%2Fwos%2Fwoscc%2Ffull-record%2FWOS:000603308000007","View Full Record in Web of Science")</f>
        <v>View Full Record in Web of Science</v>
      </c>
    </row>
    <row r="27" spans="1:72" ht="12.75">
      <c r="A27" t="s">
        <v>72</v>
      </c>
      <c r="B27" t="s">
        <v>330</v>
      </c>
      <c r="F27" t="s">
        <v>331</v>
      </c>
      <c r="I27" t="s">
        <v>332</v>
      </c>
      <c r="J27" t="s">
        <v>333</v>
      </c>
      <c r="N27" t="s">
        <v>78</v>
      </c>
      <c r="V27" t="s">
        <v>334</v>
      </c>
      <c r="W27" t="s">
        <v>335</v>
      </c>
      <c r="X27" t="s">
        <v>336</v>
      </c>
      <c r="Y27" t="s">
        <v>337</v>
      </c>
      <c r="Z27" t="s">
        <v>338</v>
      </c>
      <c r="AH27">
        <v>0</v>
      </c>
      <c r="AI27">
        <v>0</v>
      </c>
      <c r="AT27" t="s">
        <v>339</v>
      </c>
      <c r="AU27">
        <v>2022</v>
      </c>
      <c r="AV27">
        <v>50</v>
      </c>
      <c r="AW27">
        <v>4</v>
      </c>
      <c r="BB27">
        <v>465</v>
      </c>
      <c r="BC27">
        <v>472</v>
      </c>
      <c r="BE27" t="s">
        <v>340</v>
      </c>
      <c r="BF27" t="str">
        <f>HYPERLINK("http://dx.doi.org/10.1007/s00240-022-01324-3","http://dx.doi.org/10.1007/s00240-022-01324-3")</f>
        <v>http://dx.doi.org/10.1007/s00240-022-01324-3</v>
      </c>
      <c r="BH27" t="s">
        <v>226</v>
      </c>
      <c r="BR27" t="s">
        <v>87</v>
      </c>
      <c r="BS27" t="s">
        <v>341</v>
      </c>
      <c r="BT27" t="str">
        <f>HYPERLINK("https%3A%2F%2Fwww.webofscience.com%2Fwos%2Fwoscc%2Ffull-record%2FWOS:000785581400001","View Full Record in Web of Science")</f>
        <v>View Full Record in Web of Science</v>
      </c>
    </row>
    <row r="28" spans="1:72" ht="12.75">
      <c r="A28" t="s">
        <v>72</v>
      </c>
      <c r="B28" t="s">
        <v>342</v>
      </c>
      <c r="F28" t="s">
        <v>343</v>
      </c>
      <c r="I28" t="s">
        <v>344</v>
      </c>
      <c r="J28" t="s">
        <v>345</v>
      </c>
      <c r="N28" t="s">
        <v>78</v>
      </c>
      <c r="V28" t="s">
        <v>346</v>
      </c>
      <c r="W28" t="s">
        <v>347</v>
      </c>
      <c r="X28" t="s">
        <v>348</v>
      </c>
      <c r="Y28" t="s">
        <v>349</v>
      </c>
      <c r="AH28">
        <v>3</v>
      </c>
      <c r="AI28">
        <v>3</v>
      </c>
      <c r="AU28">
        <v>2019</v>
      </c>
      <c r="AV28">
        <v>15</v>
      </c>
      <c r="AW28">
        <v>1</v>
      </c>
      <c r="BB28">
        <v>102</v>
      </c>
      <c r="BC28">
        <v>109</v>
      </c>
      <c r="BE28" t="s">
        <v>350</v>
      </c>
      <c r="BF28" t="str">
        <f>HYPERLINK("http://dx.doi.org/10.3923/ijp.2019.102.109","http://dx.doi.org/10.3923/ijp.2019.102.109")</f>
        <v>http://dx.doi.org/10.3923/ijp.2019.102.109</v>
      </c>
      <c r="BR28" t="s">
        <v>87</v>
      </c>
      <c r="BS28" t="s">
        <v>351</v>
      </c>
      <c r="BT28" t="str">
        <f>HYPERLINK("https%3A%2F%2Fwww.webofscience.com%2Fwos%2Fwoscc%2Ffull-record%2FWOS:000462667100003","View Full Record in Web of Science")</f>
        <v>View Full Record in Web of Science</v>
      </c>
    </row>
    <row r="29" spans="1:72" ht="12.75">
      <c r="A29" t="s">
        <v>72</v>
      </c>
      <c r="B29" t="s">
        <v>352</v>
      </c>
      <c r="F29" t="s">
        <v>353</v>
      </c>
      <c r="I29" t="s">
        <v>354</v>
      </c>
      <c r="J29" t="s">
        <v>355</v>
      </c>
      <c r="N29" t="s">
        <v>78</v>
      </c>
      <c r="V29" t="s">
        <v>356</v>
      </c>
      <c r="W29" t="s">
        <v>357</v>
      </c>
      <c r="X29" t="s">
        <v>81</v>
      </c>
      <c r="Y29" t="s">
        <v>358</v>
      </c>
      <c r="Z29" t="s">
        <v>359</v>
      </c>
      <c r="AH29">
        <v>1</v>
      </c>
      <c r="AI29">
        <v>1</v>
      </c>
      <c r="AT29" t="s">
        <v>224</v>
      </c>
      <c r="AU29">
        <v>2021</v>
      </c>
      <c r="AV29">
        <v>75</v>
      </c>
      <c r="AW29">
        <v>11</v>
      </c>
      <c r="BB29">
        <v>5917</v>
      </c>
      <c r="BC29">
        <v>5927</v>
      </c>
      <c r="BE29" t="s">
        <v>360</v>
      </c>
      <c r="BF29" t="str">
        <f>HYPERLINK("http://dx.doi.org/10.1007/s11696-021-01753-1","http://dx.doi.org/10.1007/s11696-021-01753-1")</f>
        <v>http://dx.doi.org/10.1007/s11696-021-01753-1</v>
      </c>
      <c r="BH29" t="s">
        <v>361</v>
      </c>
      <c r="BR29" t="s">
        <v>87</v>
      </c>
      <c r="BS29" t="s">
        <v>362</v>
      </c>
      <c r="BT29" t="str">
        <f>HYPERLINK("https%3A%2F%2Fwww.webofscience.com%2Fwos%2Fwoscc%2Ffull-record%2FWOS:000670840700001","View Full Record in Web of Science")</f>
        <v>View Full Record in Web of Science</v>
      </c>
    </row>
    <row r="30" spans="1:72" ht="12.75">
      <c r="A30" t="s">
        <v>72</v>
      </c>
      <c r="B30" t="s">
        <v>363</v>
      </c>
      <c r="F30" t="s">
        <v>364</v>
      </c>
      <c r="I30" t="s">
        <v>365</v>
      </c>
      <c r="J30" t="s">
        <v>366</v>
      </c>
      <c r="N30" t="s">
        <v>78</v>
      </c>
      <c r="V30" t="s">
        <v>367</v>
      </c>
      <c r="W30" t="s">
        <v>368</v>
      </c>
      <c r="X30" t="s">
        <v>104</v>
      </c>
      <c r="Y30" t="s">
        <v>369</v>
      </c>
      <c r="Z30" t="s">
        <v>370</v>
      </c>
      <c r="AH30">
        <v>0</v>
      </c>
      <c r="AI30">
        <v>0</v>
      </c>
      <c r="AT30" t="s">
        <v>371</v>
      </c>
      <c r="AU30">
        <v>2019</v>
      </c>
      <c r="AV30">
        <v>98</v>
      </c>
      <c r="AW30">
        <v>7</v>
      </c>
      <c r="BB30">
        <v>916</v>
      </c>
      <c r="BC30">
        <v>930</v>
      </c>
      <c r="BE30" t="s">
        <v>372</v>
      </c>
      <c r="BF30" t="str">
        <f>HYPERLINK("http://dx.doi.org/10.3987/COM-19-14094","http://dx.doi.org/10.3987/COM-19-14094")</f>
        <v>http://dx.doi.org/10.3987/COM-19-14094</v>
      </c>
      <c r="BR30" t="s">
        <v>87</v>
      </c>
      <c r="BS30" t="s">
        <v>373</v>
      </c>
      <c r="BT30" t="str">
        <f>HYPERLINK("https%3A%2F%2Fwww.webofscience.com%2Fwos%2Fwoscc%2Ffull-record%2FWOS:000497253300003","View Full Record in Web of Science")</f>
        <v>View Full Record in Web of Science</v>
      </c>
    </row>
    <row r="31" spans="1:72" ht="12.75">
      <c r="A31" t="s">
        <v>374</v>
      </c>
      <c r="B31" t="s">
        <v>375</v>
      </c>
      <c r="D31" t="s">
        <v>376</v>
      </c>
      <c r="F31" t="s">
        <v>377</v>
      </c>
      <c r="I31" t="s">
        <v>378</v>
      </c>
      <c r="J31" t="s">
        <v>379</v>
      </c>
      <c r="N31" t="s">
        <v>380</v>
      </c>
      <c r="O31" t="s">
        <v>381</v>
      </c>
      <c r="P31" t="s">
        <v>382</v>
      </c>
      <c r="Q31" t="s">
        <v>383</v>
      </c>
      <c r="V31" t="s">
        <v>384</v>
      </c>
      <c r="W31" t="s">
        <v>385</v>
      </c>
      <c r="X31" t="s">
        <v>104</v>
      </c>
      <c r="Y31" t="s">
        <v>386</v>
      </c>
      <c r="Z31" t="s">
        <v>387</v>
      </c>
      <c r="AH31">
        <v>0</v>
      </c>
      <c r="AI31">
        <v>0</v>
      </c>
      <c r="AU31">
        <v>2018</v>
      </c>
      <c r="BB31">
        <v>595</v>
      </c>
      <c r="BC31">
        <v>600</v>
      </c>
      <c r="BR31" t="s">
        <v>87</v>
      </c>
      <c r="BS31" t="s">
        <v>388</v>
      </c>
      <c r="BT31" t="str">
        <f>HYPERLINK("https%3A%2F%2Fwww.webofscience.com%2Fwos%2Fwoscc%2Ffull-record%2FWOS:000465792300096","View Full Record in Web of Science")</f>
        <v>View Full Record in Web of Science</v>
      </c>
    </row>
    <row r="32" spans="1:72" ht="12.75">
      <c r="A32" t="s">
        <v>72</v>
      </c>
      <c r="B32" t="s">
        <v>389</v>
      </c>
      <c r="F32" t="s">
        <v>390</v>
      </c>
      <c r="I32" t="s">
        <v>391</v>
      </c>
      <c r="J32" t="s">
        <v>252</v>
      </c>
      <c r="N32" t="s">
        <v>78</v>
      </c>
      <c r="V32" t="s">
        <v>392</v>
      </c>
      <c r="W32" t="s">
        <v>393</v>
      </c>
      <c r="X32" t="s">
        <v>394</v>
      </c>
      <c r="Y32" t="s">
        <v>395</v>
      </c>
      <c r="AH32">
        <v>0</v>
      </c>
      <c r="AI32">
        <v>0</v>
      </c>
      <c r="AT32" t="s">
        <v>280</v>
      </c>
      <c r="AU32">
        <v>2017</v>
      </c>
      <c r="AV32">
        <v>8</v>
      </c>
      <c r="AW32">
        <v>2</v>
      </c>
      <c r="BB32">
        <v>2457</v>
      </c>
      <c r="BC32">
        <v>2466</v>
      </c>
      <c r="BR32" t="s">
        <v>87</v>
      </c>
      <c r="BS32" t="s">
        <v>396</v>
      </c>
      <c r="BT32" t="str">
        <f>HYPERLINK("https%3A%2F%2Fwww.webofscience.com%2Fwos%2Fwoscc%2Ffull-record%2FWOS:000410639500275","View Full Record in Web of Science")</f>
        <v>View Full Record in Web of Science</v>
      </c>
    </row>
    <row r="33" spans="1:72" ht="12.75">
      <c r="A33" t="s">
        <v>72</v>
      </c>
      <c r="B33" t="s">
        <v>397</v>
      </c>
      <c r="F33" t="s">
        <v>398</v>
      </c>
      <c r="I33" t="s">
        <v>399</v>
      </c>
      <c r="J33" t="s">
        <v>400</v>
      </c>
      <c r="N33" t="s">
        <v>78</v>
      </c>
      <c r="V33" t="s">
        <v>401</v>
      </c>
      <c r="W33" t="s">
        <v>402</v>
      </c>
      <c r="X33" t="s">
        <v>403</v>
      </c>
      <c r="Y33" t="s">
        <v>404</v>
      </c>
      <c r="Z33" t="s">
        <v>405</v>
      </c>
      <c r="AH33">
        <v>1</v>
      </c>
      <c r="AI33">
        <v>1</v>
      </c>
      <c r="AT33" t="s">
        <v>406</v>
      </c>
      <c r="AU33">
        <v>2020</v>
      </c>
      <c r="AV33">
        <v>17</v>
      </c>
      <c r="AW33">
        <v>2</v>
      </c>
      <c r="BB33">
        <v>1535</v>
      </c>
      <c r="BC33">
        <v>1544</v>
      </c>
      <c r="BR33" t="s">
        <v>87</v>
      </c>
      <c r="BS33" t="s">
        <v>407</v>
      </c>
      <c r="BT33" t="str">
        <f>HYPERLINK("https%3A%2F%2Fwww.webofscience.com%2Fwos%2Fwoscc%2Ffull-record%2FWOS:000589228900018","View Full Record in Web of Science")</f>
        <v>View Full Record in Web of Science</v>
      </c>
    </row>
    <row r="34" spans="1:72" ht="12.75">
      <c r="A34" t="s">
        <v>72</v>
      </c>
      <c r="B34" t="s">
        <v>408</v>
      </c>
      <c r="F34" t="s">
        <v>409</v>
      </c>
      <c r="I34" t="s">
        <v>410</v>
      </c>
      <c r="J34" t="s">
        <v>303</v>
      </c>
      <c r="N34" t="s">
        <v>78</v>
      </c>
      <c r="V34" t="s">
        <v>411</v>
      </c>
      <c r="W34" t="s">
        <v>412</v>
      </c>
      <c r="X34" t="s">
        <v>81</v>
      </c>
      <c r="Y34" t="s">
        <v>413</v>
      </c>
      <c r="Z34" t="s">
        <v>414</v>
      </c>
      <c r="AH34">
        <v>2</v>
      </c>
      <c r="AI34">
        <v>2</v>
      </c>
      <c r="AT34" t="s">
        <v>415</v>
      </c>
      <c r="AU34">
        <v>2021</v>
      </c>
      <c r="AV34">
        <v>47</v>
      </c>
      <c r="AW34">
        <v>2</v>
      </c>
      <c r="BB34">
        <v>514</v>
      </c>
      <c r="BC34">
        <v>523</v>
      </c>
      <c r="BE34" t="s">
        <v>416</v>
      </c>
      <c r="BF34" t="str">
        <f>HYPERLINK("http://dx.doi.org/10.1134/S106816202102028X","http://dx.doi.org/10.1134/S106816202102028X")</f>
        <v>http://dx.doi.org/10.1134/S106816202102028X</v>
      </c>
      <c r="BR34" t="s">
        <v>87</v>
      </c>
      <c r="BS34" t="s">
        <v>417</v>
      </c>
      <c r="BT34" t="str">
        <f>HYPERLINK("https%3A%2F%2Fwww.webofscience.com%2Fwos%2Fwoscc%2Ffull-record%2FWOS:000644646500019","View Full Record in Web of Science")</f>
        <v>View Full Record in Web of Science</v>
      </c>
    </row>
    <row r="35" spans="1:72" ht="12.75">
      <c r="A35" t="s">
        <v>72</v>
      </c>
      <c r="B35" t="s">
        <v>418</v>
      </c>
      <c r="F35" t="s">
        <v>419</v>
      </c>
      <c r="I35" t="s">
        <v>420</v>
      </c>
      <c r="J35" t="s">
        <v>421</v>
      </c>
      <c r="N35" t="s">
        <v>422</v>
      </c>
      <c r="V35" t="s">
        <v>423</v>
      </c>
      <c r="W35" t="s">
        <v>424</v>
      </c>
      <c r="X35" t="s">
        <v>394</v>
      </c>
      <c r="Y35" t="s">
        <v>425</v>
      </c>
      <c r="Z35" t="s">
        <v>426</v>
      </c>
      <c r="AH35">
        <v>14</v>
      </c>
      <c r="AI35">
        <v>14</v>
      </c>
      <c r="AT35" t="s">
        <v>339</v>
      </c>
      <c r="AU35">
        <v>2018</v>
      </c>
      <c r="AV35">
        <v>116</v>
      </c>
      <c r="BB35" t="s">
        <v>427</v>
      </c>
      <c r="BC35" t="s">
        <v>428</v>
      </c>
      <c r="BE35" t="s">
        <v>429</v>
      </c>
      <c r="BF35" t="str">
        <f>HYPERLINK("http://dx.doi.org/10.1016/j.wneu.2018.04.005","http://dx.doi.org/10.1016/j.wneu.2018.04.005")</f>
        <v>http://dx.doi.org/10.1016/j.wneu.2018.04.005</v>
      </c>
      <c r="BR35" t="s">
        <v>87</v>
      </c>
      <c r="BS35" t="s">
        <v>430</v>
      </c>
      <c r="BT35" t="str">
        <f>HYPERLINK("https%3A%2F%2Fwww.webofscience.com%2Fwos%2Fwoscc%2Ffull-record%2FWOS:000439498500011","View Full Record in Web of Science")</f>
        <v>View Full Record in Web of Science</v>
      </c>
    </row>
    <row r="36" spans="1:72" ht="12.75">
      <c r="A36" t="s">
        <v>72</v>
      </c>
      <c r="B36" t="s">
        <v>431</v>
      </c>
      <c r="F36" t="s">
        <v>432</v>
      </c>
      <c r="I36" t="s">
        <v>433</v>
      </c>
      <c r="J36" t="s">
        <v>252</v>
      </c>
      <c r="N36" t="s">
        <v>78</v>
      </c>
      <c r="V36" t="s">
        <v>434</v>
      </c>
      <c r="W36" t="s">
        <v>435</v>
      </c>
      <c r="X36" t="s">
        <v>436</v>
      </c>
      <c r="Y36" t="s">
        <v>437</v>
      </c>
      <c r="AH36">
        <v>0</v>
      </c>
      <c r="AI36">
        <v>0</v>
      </c>
      <c r="AT36" t="s">
        <v>256</v>
      </c>
      <c r="AU36">
        <v>2018</v>
      </c>
      <c r="AV36">
        <v>9</v>
      </c>
      <c r="AW36">
        <v>4</v>
      </c>
      <c r="BB36">
        <v>54</v>
      </c>
      <c r="BC36">
        <v>68</v>
      </c>
      <c r="BR36" t="s">
        <v>87</v>
      </c>
      <c r="BS36" t="s">
        <v>438</v>
      </c>
      <c r="BT36" t="str">
        <f>HYPERLINK("https%3A%2F%2Fwww.webofscience.com%2Fwos%2Fwoscc%2Ffull-record%2FWOS:000438848100008","View Full Record in Web of Science")</f>
        <v>View Full Record in Web of Science</v>
      </c>
    </row>
    <row r="37" spans="1:72" ht="12.75">
      <c r="A37" t="s">
        <v>72</v>
      </c>
      <c r="B37" t="s">
        <v>439</v>
      </c>
      <c r="F37" t="s">
        <v>440</v>
      </c>
      <c r="I37" t="s">
        <v>441</v>
      </c>
      <c r="J37" t="s">
        <v>442</v>
      </c>
      <c r="N37" t="s">
        <v>78</v>
      </c>
      <c r="V37" t="s">
        <v>443</v>
      </c>
      <c r="W37" t="s">
        <v>444</v>
      </c>
      <c r="X37" t="s">
        <v>445</v>
      </c>
      <c r="Y37" t="s">
        <v>446</v>
      </c>
      <c r="Z37" t="s">
        <v>447</v>
      </c>
      <c r="AH37">
        <v>2</v>
      </c>
      <c r="AI37">
        <v>2</v>
      </c>
      <c r="AT37" t="s">
        <v>214</v>
      </c>
      <c r="AU37">
        <v>2017</v>
      </c>
      <c r="AV37">
        <v>60</v>
      </c>
      <c r="AW37">
        <v>1</v>
      </c>
      <c r="BB37">
        <v>8</v>
      </c>
      <c r="BC37">
        <v>14</v>
      </c>
      <c r="BE37" t="s">
        <v>448</v>
      </c>
      <c r="BF37" t="str">
        <f>HYPERLINK("http://dx.doi.org/10.4103/0377-4929.200046","http://dx.doi.org/10.4103/0377-4929.200046")</f>
        <v>http://dx.doi.org/10.4103/0377-4929.200046</v>
      </c>
      <c r="BR37" t="s">
        <v>87</v>
      </c>
      <c r="BS37" t="s">
        <v>449</v>
      </c>
      <c r="BT37" t="str">
        <f>HYPERLINK("https%3A%2F%2Fwww.webofscience.com%2Fwos%2Fwoscc%2Ffull-record%2FWOS:000395642100003","View Full Record in Web of Science")</f>
        <v>View Full Record in Web of Science</v>
      </c>
    </row>
    <row r="38" spans="1:72" ht="12.75">
      <c r="A38" t="s">
        <v>72</v>
      </c>
      <c r="B38" t="s">
        <v>450</v>
      </c>
      <c r="F38" t="s">
        <v>451</v>
      </c>
      <c r="I38" t="s">
        <v>452</v>
      </c>
      <c r="J38" t="s">
        <v>453</v>
      </c>
      <c r="N38" t="s">
        <v>78</v>
      </c>
      <c r="V38" t="s">
        <v>454</v>
      </c>
      <c r="W38" t="s">
        <v>455</v>
      </c>
      <c r="X38" t="s">
        <v>456</v>
      </c>
      <c r="Y38" t="s">
        <v>457</v>
      </c>
      <c r="Z38" t="s">
        <v>458</v>
      </c>
      <c r="AH38">
        <v>11</v>
      </c>
      <c r="AI38">
        <v>13</v>
      </c>
      <c r="AU38">
        <v>2020</v>
      </c>
      <c r="AV38">
        <v>13</v>
      </c>
      <c r="BB38">
        <v>2485</v>
      </c>
      <c r="BC38">
        <v>2494</v>
      </c>
      <c r="BE38" t="s">
        <v>459</v>
      </c>
      <c r="BF38" t="str">
        <f>HYPERLINK("http://dx.doi.org/10.2147/DMSO.S247062","http://dx.doi.org/10.2147/DMSO.S247062")</f>
        <v>http://dx.doi.org/10.2147/DMSO.S247062</v>
      </c>
      <c r="BR38" t="s">
        <v>87</v>
      </c>
      <c r="BS38" t="s">
        <v>460</v>
      </c>
      <c r="BT38" t="str">
        <f>HYPERLINK("https%3A%2F%2Fwww.webofscience.com%2Fwos%2Fwoscc%2Ffull-record%2FWOS:000548710700001","View Full Record in Web of Science")</f>
        <v>View Full Record in Web of Science</v>
      </c>
    </row>
    <row r="39" spans="1:72" ht="12.75">
      <c r="A39" t="s">
        <v>72</v>
      </c>
      <c r="B39" t="s">
        <v>461</v>
      </c>
      <c r="F39" t="s">
        <v>462</v>
      </c>
      <c r="I39" t="s">
        <v>463</v>
      </c>
      <c r="J39" t="s">
        <v>464</v>
      </c>
      <c r="N39" t="s">
        <v>78</v>
      </c>
      <c r="V39" t="s">
        <v>465</v>
      </c>
      <c r="W39" t="s">
        <v>466</v>
      </c>
      <c r="X39" t="s">
        <v>436</v>
      </c>
      <c r="Y39" t="s">
        <v>467</v>
      </c>
      <c r="Z39" t="s">
        <v>468</v>
      </c>
      <c r="AH39">
        <v>6</v>
      </c>
      <c r="AI39">
        <v>7</v>
      </c>
      <c r="AT39" t="s">
        <v>469</v>
      </c>
      <c r="AU39">
        <v>2020</v>
      </c>
      <c r="AV39">
        <v>34</v>
      </c>
      <c r="AW39">
        <v>3</v>
      </c>
      <c r="BB39">
        <v>262</v>
      </c>
      <c r="BC39">
        <v>266</v>
      </c>
      <c r="BE39" t="s">
        <v>470</v>
      </c>
      <c r="BF39" t="str">
        <f>HYPERLINK("http://dx.doi.org/10.1089/end.2019.0550","http://dx.doi.org/10.1089/end.2019.0550")</f>
        <v>http://dx.doi.org/10.1089/end.2019.0550</v>
      </c>
      <c r="BH39" t="s">
        <v>471</v>
      </c>
      <c r="BR39" t="s">
        <v>87</v>
      </c>
      <c r="BS39" t="s">
        <v>472</v>
      </c>
      <c r="BT39" t="str">
        <f>HYPERLINK("https%3A%2F%2Fwww.webofscience.com%2Fwos%2Fwoscc%2Ffull-record%2FWOS:000517955200001","View Full Record in Web of Science")</f>
        <v>View Full Record in Web of Science</v>
      </c>
    </row>
    <row r="40" spans="1:72" ht="12.75">
      <c r="A40" t="s">
        <v>72</v>
      </c>
      <c r="B40" t="s">
        <v>363</v>
      </c>
      <c r="F40" t="s">
        <v>364</v>
      </c>
      <c r="I40" t="s">
        <v>473</v>
      </c>
      <c r="J40" t="s">
        <v>366</v>
      </c>
      <c r="N40" t="s">
        <v>78</v>
      </c>
      <c r="V40" t="s">
        <v>474</v>
      </c>
      <c r="W40" t="s">
        <v>475</v>
      </c>
      <c r="X40" t="s">
        <v>104</v>
      </c>
      <c r="Y40" t="s">
        <v>476</v>
      </c>
      <c r="Z40" t="s">
        <v>370</v>
      </c>
      <c r="AH40">
        <v>3</v>
      </c>
      <c r="AI40">
        <v>3</v>
      </c>
      <c r="AT40" t="s">
        <v>477</v>
      </c>
      <c r="AU40">
        <v>2018</v>
      </c>
      <c r="AV40">
        <v>96</v>
      </c>
      <c r="AW40">
        <v>11</v>
      </c>
      <c r="BB40">
        <v>1897</v>
      </c>
      <c r="BC40">
        <v>1909</v>
      </c>
      <c r="BE40" t="s">
        <v>478</v>
      </c>
      <c r="BF40" t="str">
        <f>HYPERLINK("http://dx.doi.org/10.3987/COM-18-13969","http://dx.doi.org/10.3987/COM-18-13969")</f>
        <v>http://dx.doi.org/10.3987/COM-18-13969</v>
      </c>
      <c r="BR40" t="s">
        <v>87</v>
      </c>
      <c r="BS40" t="s">
        <v>479</v>
      </c>
      <c r="BT40" t="str">
        <f>HYPERLINK("https%3A%2F%2Fwww.webofscience.com%2Fwos%2Fwoscc%2Ffull-record%2FWOS:000459368400011","View Full Record in Web of Science")</f>
        <v>View Full Record in Web of Science</v>
      </c>
    </row>
    <row r="41" spans="1:72" ht="12.75">
      <c r="A41" t="s">
        <v>72</v>
      </c>
      <c r="B41" t="s">
        <v>480</v>
      </c>
      <c r="F41" t="s">
        <v>481</v>
      </c>
      <c r="I41" t="s">
        <v>482</v>
      </c>
      <c r="J41" t="s">
        <v>483</v>
      </c>
      <c r="N41" t="s">
        <v>78</v>
      </c>
      <c r="V41" t="s">
        <v>484</v>
      </c>
      <c r="W41" t="s">
        <v>485</v>
      </c>
      <c r="X41" t="s">
        <v>486</v>
      </c>
      <c r="Y41" t="s">
        <v>487</v>
      </c>
      <c r="Z41" t="s">
        <v>488</v>
      </c>
      <c r="AH41">
        <v>3</v>
      </c>
      <c r="AI41">
        <v>3</v>
      </c>
      <c r="AT41" t="s">
        <v>280</v>
      </c>
      <c r="AU41">
        <v>2020</v>
      </c>
      <c r="AV41">
        <v>86</v>
      </c>
      <c r="AW41">
        <v>2</v>
      </c>
      <c r="BB41">
        <v>158</v>
      </c>
      <c r="BC41">
        <v>161</v>
      </c>
      <c r="BE41" t="s">
        <v>489</v>
      </c>
      <c r="BF41" t="str">
        <f>HYPERLINK("http://dx.doi.org/10.4103/ijdvl.IJDVL_540_17","http://dx.doi.org/10.4103/ijdvl.IJDVL_540_17")</f>
        <v>http://dx.doi.org/10.4103/ijdvl.IJDVL_540_17</v>
      </c>
      <c r="BR41" t="s">
        <v>87</v>
      </c>
      <c r="BS41" t="s">
        <v>490</v>
      </c>
      <c r="BT41" t="str">
        <f>HYPERLINK("https%3A%2F%2Fwww.webofscience.com%2Fwos%2Fwoscc%2Ffull-record%2FWOS:000564170600007","View Full Record in Web of Science")</f>
        <v>View Full Record in Web of Science</v>
      </c>
    </row>
    <row r="42" spans="1:72" ht="12.75">
      <c r="A42" t="s">
        <v>374</v>
      </c>
      <c r="B42" t="s">
        <v>491</v>
      </c>
      <c r="E42" t="s">
        <v>492</v>
      </c>
      <c r="F42" t="s">
        <v>493</v>
      </c>
      <c r="I42" t="s">
        <v>494</v>
      </c>
      <c r="J42" t="s">
        <v>495</v>
      </c>
      <c r="K42" t="s">
        <v>496</v>
      </c>
      <c r="N42" t="s">
        <v>380</v>
      </c>
      <c r="O42" t="s">
        <v>497</v>
      </c>
      <c r="P42" t="s">
        <v>498</v>
      </c>
      <c r="Q42" t="s">
        <v>499</v>
      </c>
      <c r="V42" t="s">
        <v>500</v>
      </c>
      <c r="W42" t="s">
        <v>501</v>
      </c>
      <c r="X42" t="s">
        <v>502</v>
      </c>
      <c r="Y42" t="s">
        <v>503</v>
      </c>
      <c r="Z42" t="s">
        <v>504</v>
      </c>
      <c r="AH42">
        <v>5</v>
      </c>
      <c r="AI42">
        <v>5</v>
      </c>
      <c r="AU42">
        <v>2018</v>
      </c>
      <c r="BB42">
        <v>1346</v>
      </c>
      <c r="BC42">
        <v>1357</v>
      </c>
      <c r="BR42" t="s">
        <v>87</v>
      </c>
      <c r="BS42" t="s">
        <v>505</v>
      </c>
      <c r="BT42" t="str">
        <f>HYPERLINK("https%3A%2F%2Fwww.webofscience.com%2Fwos%2Fwoscc%2Ffull-record%2FWOS:000461414101047","View Full Record in Web of Science")</f>
        <v>View Full Record in Web of Science</v>
      </c>
    </row>
    <row r="43" spans="1:72" ht="12.75">
      <c r="A43" t="s">
        <v>72</v>
      </c>
      <c r="B43" t="s">
        <v>506</v>
      </c>
      <c r="F43" t="s">
        <v>507</v>
      </c>
      <c r="I43" t="s">
        <v>508</v>
      </c>
      <c r="J43" t="s">
        <v>509</v>
      </c>
      <c r="N43" t="s">
        <v>78</v>
      </c>
      <c r="V43" t="s">
        <v>510</v>
      </c>
      <c r="W43" t="s">
        <v>511</v>
      </c>
      <c r="X43" t="s">
        <v>104</v>
      </c>
      <c r="Y43" t="s">
        <v>512</v>
      </c>
      <c r="Z43" t="s">
        <v>513</v>
      </c>
      <c r="AH43">
        <v>12</v>
      </c>
      <c r="AI43">
        <v>12</v>
      </c>
      <c r="AT43" t="s">
        <v>514</v>
      </c>
      <c r="AU43">
        <v>2021</v>
      </c>
      <c r="AV43">
        <v>41</v>
      </c>
      <c r="AW43">
        <v>5</v>
      </c>
      <c r="BB43">
        <v>1077</v>
      </c>
      <c r="BC43">
        <v>1093</v>
      </c>
      <c r="BE43" t="s">
        <v>515</v>
      </c>
      <c r="BF43" t="str">
        <f>HYPERLINK("http://dx.doi.org/10.1080/10406638.2019.1653941","http://dx.doi.org/10.1080/10406638.2019.1653941")</f>
        <v>http://dx.doi.org/10.1080/10406638.2019.1653941</v>
      </c>
      <c r="BH43" t="s">
        <v>516</v>
      </c>
      <c r="BR43" t="s">
        <v>87</v>
      </c>
      <c r="BS43" t="s">
        <v>517</v>
      </c>
      <c r="BT43" t="str">
        <f>HYPERLINK("https%3A%2F%2Fwww.webofscience.com%2Fwos%2Fwoscc%2Ffull-record%2FWOS:000482729300001","View Full Record in Web of Science")</f>
        <v>View Full Record in Web of Science</v>
      </c>
    </row>
    <row r="44" spans="1:72" ht="12.75">
      <c r="A44" t="s">
        <v>72</v>
      </c>
      <c r="B44" t="s">
        <v>518</v>
      </c>
      <c r="F44" t="s">
        <v>519</v>
      </c>
      <c r="I44" t="s">
        <v>520</v>
      </c>
      <c r="J44" t="s">
        <v>521</v>
      </c>
      <c r="N44" t="s">
        <v>78</v>
      </c>
      <c r="V44" t="s">
        <v>522</v>
      </c>
      <c r="W44" t="s">
        <v>523</v>
      </c>
      <c r="X44" t="s">
        <v>524</v>
      </c>
      <c r="Y44" t="s">
        <v>525</v>
      </c>
      <c r="Z44" t="s">
        <v>526</v>
      </c>
      <c r="AH44">
        <v>1</v>
      </c>
      <c r="AI44">
        <v>1</v>
      </c>
      <c r="AU44">
        <v>2022</v>
      </c>
      <c r="AV44">
        <v>12</v>
      </c>
      <c r="AW44">
        <v>1</v>
      </c>
      <c r="BB44">
        <v>44</v>
      </c>
      <c r="BC44">
        <v>56</v>
      </c>
      <c r="BE44" t="s">
        <v>527</v>
      </c>
      <c r="BF44" t="str">
        <f>HYPERLINK("http://dx.doi.org/10.1891/IJC-2021-0009","http://dx.doi.org/10.1891/IJC-2021-0009")</f>
        <v>http://dx.doi.org/10.1891/IJC-2021-0009</v>
      </c>
      <c r="BR44" t="s">
        <v>87</v>
      </c>
      <c r="BS44" t="s">
        <v>528</v>
      </c>
      <c r="BT44" t="str">
        <f>HYPERLINK("https%3A%2F%2Fwww.webofscience.com%2Fwos%2Fwoscc%2Ffull-record%2FWOS:000769791700006","View Full Record in Web of Science")</f>
        <v>View Full Record in Web of Science</v>
      </c>
    </row>
    <row r="45" spans="1:72" ht="12.75">
      <c r="A45" t="s">
        <v>72</v>
      </c>
      <c r="B45" t="s">
        <v>529</v>
      </c>
      <c r="F45" t="s">
        <v>530</v>
      </c>
      <c r="I45" t="s">
        <v>531</v>
      </c>
      <c r="J45" t="s">
        <v>126</v>
      </c>
      <c r="N45" t="s">
        <v>78</v>
      </c>
      <c r="V45" t="s">
        <v>532</v>
      </c>
      <c r="W45" t="s">
        <v>533</v>
      </c>
      <c r="X45" t="s">
        <v>81</v>
      </c>
      <c r="Y45" t="s">
        <v>129</v>
      </c>
      <c r="Z45" t="s">
        <v>130</v>
      </c>
      <c r="AH45">
        <v>7</v>
      </c>
      <c r="AI45">
        <v>7</v>
      </c>
      <c r="AT45" t="s">
        <v>534</v>
      </c>
      <c r="AU45">
        <v>2021</v>
      </c>
      <c r="AV45">
        <v>277</v>
      </c>
      <c r="BD45">
        <v>119531</v>
      </c>
      <c r="BE45" t="s">
        <v>535</v>
      </c>
      <c r="BF45" t="str">
        <f>HYPERLINK("http://dx.doi.org/10.1016/j.lfs.2021.119531","http://dx.doi.org/10.1016/j.lfs.2021.119531")</f>
        <v>http://dx.doi.org/10.1016/j.lfs.2021.119531</v>
      </c>
      <c r="BH45" t="s">
        <v>109</v>
      </c>
      <c r="BR45" t="s">
        <v>87</v>
      </c>
      <c r="BS45" t="s">
        <v>536</v>
      </c>
      <c r="BT45" t="str">
        <f>HYPERLINK("https%3A%2F%2Fwww.webofscience.com%2Fwos%2Fwoscc%2Ffull-record%2FWOS:000663406900007","View Full Record in Web of Science")</f>
        <v>View Full Record in Web of Science</v>
      </c>
    </row>
    <row r="46" spans="1:72" ht="12.75">
      <c r="A46" t="s">
        <v>72</v>
      </c>
      <c r="B46" t="s">
        <v>537</v>
      </c>
      <c r="F46" t="s">
        <v>538</v>
      </c>
      <c r="I46" t="s">
        <v>539</v>
      </c>
      <c r="J46" t="s">
        <v>540</v>
      </c>
      <c r="N46" t="s">
        <v>78</v>
      </c>
      <c r="V46" t="s">
        <v>541</v>
      </c>
      <c r="W46" t="s">
        <v>542</v>
      </c>
      <c r="X46" t="s">
        <v>81</v>
      </c>
      <c r="Y46" t="s">
        <v>129</v>
      </c>
      <c r="Z46" t="s">
        <v>130</v>
      </c>
      <c r="AH46">
        <v>16</v>
      </c>
      <c r="AI46">
        <v>17</v>
      </c>
      <c r="AU46">
        <v>2020</v>
      </c>
      <c r="AV46">
        <v>14</v>
      </c>
      <c r="BB46">
        <v>3111</v>
      </c>
      <c r="BC46">
        <v>3130</v>
      </c>
      <c r="BE46" t="s">
        <v>543</v>
      </c>
      <c r="BF46" t="str">
        <f>HYPERLINK("http://dx.doi.org/10.2147/DDDT.S256756","http://dx.doi.org/10.2147/DDDT.S256756")</f>
        <v>http://dx.doi.org/10.2147/DDDT.S256756</v>
      </c>
      <c r="BR46" t="s">
        <v>87</v>
      </c>
      <c r="BS46" t="s">
        <v>544</v>
      </c>
      <c r="BT46" t="str">
        <f>HYPERLINK("https%3A%2F%2Fwww.webofscience.com%2Fwos%2Fwoscc%2Ffull-record%2FWOS:000557421100001","View Full Record in Web of Science")</f>
        <v>View Full Record in Web of Science</v>
      </c>
    </row>
    <row r="47" spans="1:72" ht="12.75">
      <c r="A47" t="s">
        <v>72</v>
      </c>
      <c r="B47" t="s">
        <v>363</v>
      </c>
      <c r="F47" t="s">
        <v>364</v>
      </c>
      <c r="I47" t="s">
        <v>545</v>
      </c>
      <c r="J47" t="s">
        <v>366</v>
      </c>
      <c r="N47" t="s">
        <v>78</v>
      </c>
      <c r="V47" t="s">
        <v>546</v>
      </c>
      <c r="W47" t="s">
        <v>475</v>
      </c>
      <c r="X47" t="s">
        <v>104</v>
      </c>
      <c r="Y47" t="s">
        <v>476</v>
      </c>
      <c r="Z47" t="s">
        <v>370</v>
      </c>
      <c r="AH47">
        <v>0</v>
      </c>
      <c r="AI47">
        <v>0</v>
      </c>
      <c r="AU47">
        <v>2019</v>
      </c>
      <c r="AV47">
        <v>98</v>
      </c>
      <c r="AW47">
        <v>8</v>
      </c>
      <c r="BB47">
        <v>1089</v>
      </c>
      <c r="BC47">
        <v>1103</v>
      </c>
      <c r="BE47" t="s">
        <v>547</v>
      </c>
      <c r="BF47" t="str">
        <f>HYPERLINK("http://dx.doi.org/10.3987/COM-19-14134","http://dx.doi.org/10.3987/COM-19-14134")</f>
        <v>http://dx.doi.org/10.3987/COM-19-14134</v>
      </c>
      <c r="BR47" t="s">
        <v>87</v>
      </c>
      <c r="BS47" t="s">
        <v>548</v>
      </c>
      <c r="BT47" t="str">
        <f>HYPERLINK("https%3A%2F%2Fwww.webofscience.com%2Fwos%2Fwoscc%2Ffull-record%2FWOS:000724229500005","View Full Record in Web of Science")</f>
        <v>View Full Record in Web of Science</v>
      </c>
    </row>
    <row r="48" spans="1:72" ht="12.75">
      <c r="A48" t="s">
        <v>72</v>
      </c>
      <c r="B48" t="s">
        <v>549</v>
      </c>
      <c r="F48" t="s">
        <v>550</v>
      </c>
      <c r="I48" t="s">
        <v>551</v>
      </c>
      <c r="J48" t="s">
        <v>552</v>
      </c>
      <c r="N48" t="s">
        <v>78</v>
      </c>
      <c r="V48" t="s">
        <v>553</v>
      </c>
      <c r="W48" t="s">
        <v>554</v>
      </c>
      <c r="X48" t="s">
        <v>555</v>
      </c>
      <c r="Y48" t="s">
        <v>556</v>
      </c>
      <c r="Z48" t="s">
        <v>557</v>
      </c>
      <c r="AH48">
        <v>0</v>
      </c>
      <c r="AI48">
        <v>0</v>
      </c>
      <c r="AT48" t="s">
        <v>558</v>
      </c>
      <c r="AU48">
        <v>2022</v>
      </c>
      <c r="AV48">
        <v>34</v>
      </c>
      <c r="AW48">
        <v>1</v>
      </c>
      <c r="BD48">
        <v>6</v>
      </c>
      <c r="BE48" t="s">
        <v>559</v>
      </c>
      <c r="BF48" t="str">
        <f>HYPERLINK("http://dx.doi.org/10.1186/s43046-022-00104-9","http://dx.doi.org/10.1186/s43046-022-00104-9")</f>
        <v>http://dx.doi.org/10.1186/s43046-022-00104-9</v>
      </c>
      <c r="BR48" t="s">
        <v>87</v>
      </c>
      <c r="BS48" t="s">
        <v>560</v>
      </c>
      <c r="BT48" t="str">
        <f>HYPERLINK("https%3A%2F%2Fwww.webofscience.com%2Fwos%2Fwoscc%2Ffull-record%2FWOS:000753381600001","View Full Record in Web of Science")</f>
        <v>View Full Record in Web of Science</v>
      </c>
    </row>
    <row r="49" spans="1:72" ht="12.75">
      <c r="A49" t="s">
        <v>72</v>
      </c>
      <c r="B49" t="s">
        <v>561</v>
      </c>
      <c r="F49" t="s">
        <v>562</v>
      </c>
      <c r="I49" t="s">
        <v>563</v>
      </c>
      <c r="J49" t="s">
        <v>564</v>
      </c>
      <c r="N49" t="s">
        <v>78</v>
      </c>
      <c r="V49" t="s">
        <v>565</v>
      </c>
      <c r="W49" t="s">
        <v>566</v>
      </c>
      <c r="X49" t="s">
        <v>567</v>
      </c>
      <c r="Y49" t="s">
        <v>568</v>
      </c>
      <c r="Z49" t="s">
        <v>569</v>
      </c>
      <c r="AH49">
        <v>0</v>
      </c>
      <c r="AI49">
        <v>0</v>
      </c>
      <c r="AT49" t="s">
        <v>570</v>
      </c>
      <c r="AU49">
        <v>2020</v>
      </c>
      <c r="AV49">
        <v>56</v>
      </c>
      <c r="AW49">
        <v>1</v>
      </c>
      <c r="BD49">
        <v>72</v>
      </c>
      <c r="BE49" t="s">
        <v>571</v>
      </c>
      <c r="BF49" t="str">
        <f>HYPERLINK("http://dx.doi.org/10.1186/s41983-020-00202-2","http://dx.doi.org/10.1186/s41983-020-00202-2")</f>
        <v>http://dx.doi.org/10.1186/s41983-020-00202-2</v>
      </c>
      <c r="BR49" t="s">
        <v>87</v>
      </c>
      <c r="BS49" t="s">
        <v>572</v>
      </c>
      <c r="BT49" t="str">
        <f>HYPERLINK("https%3A%2F%2Fwww.webofscience.com%2Fwos%2Fwoscc%2Ffull-record%2FWOS:000551974000001","View Full Record in Web of Science")</f>
        <v>View Full Record in Web of Science</v>
      </c>
    </row>
    <row r="50" spans="1:72" ht="12.75">
      <c r="A50" t="s">
        <v>72</v>
      </c>
      <c r="B50" t="s">
        <v>573</v>
      </c>
      <c r="F50" t="s">
        <v>574</v>
      </c>
      <c r="I50" t="s">
        <v>575</v>
      </c>
      <c r="J50" t="s">
        <v>576</v>
      </c>
      <c r="N50" t="s">
        <v>78</v>
      </c>
      <c r="V50" t="s">
        <v>577</v>
      </c>
      <c r="W50" t="s">
        <v>578</v>
      </c>
      <c r="X50" t="s">
        <v>579</v>
      </c>
      <c r="Y50" t="s">
        <v>580</v>
      </c>
      <c r="Z50" t="s">
        <v>581</v>
      </c>
      <c r="AH50">
        <v>86</v>
      </c>
      <c r="AI50">
        <v>86</v>
      </c>
      <c r="AT50" t="s">
        <v>142</v>
      </c>
      <c r="AU50">
        <v>2021</v>
      </c>
      <c r="AV50">
        <v>193</v>
      </c>
      <c r="BD50">
        <v>110471</v>
      </c>
      <c r="BE50" t="s">
        <v>582</v>
      </c>
      <c r="BF50" t="str">
        <f>HYPERLINK("http://dx.doi.org/10.1016/j.envres.2020.110471","http://dx.doi.org/10.1016/j.envres.2020.110471")</f>
        <v>http://dx.doi.org/10.1016/j.envres.2020.110471</v>
      </c>
      <c r="BH50" t="s">
        <v>583</v>
      </c>
      <c r="BP50" t="s">
        <v>584</v>
      </c>
      <c r="BQ50" t="s">
        <v>585</v>
      </c>
      <c r="BR50" t="s">
        <v>87</v>
      </c>
      <c r="BS50" t="s">
        <v>586</v>
      </c>
      <c r="BT50" t="str">
        <f>HYPERLINK("https%3A%2F%2Fwww.webofscience.com%2Fwos%2Fwoscc%2Ffull-record%2FWOS:000613939000013","View Full Record in Web of Science")</f>
        <v>View Full Record in Web of Science</v>
      </c>
    </row>
    <row r="51" spans="1:72" ht="12.75">
      <c r="A51" t="s">
        <v>72</v>
      </c>
      <c r="B51" t="s">
        <v>587</v>
      </c>
      <c r="F51" t="s">
        <v>588</v>
      </c>
      <c r="I51" t="s">
        <v>589</v>
      </c>
      <c r="J51" t="s">
        <v>590</v>
      </c>
      <c r="N51" t="s">
        <v>78</v>
      </c>
      <c r="V51" t="s">
        <v>591</v>
      </c>
      <c r="W51" t="s">
        <v>592</v>
      </c>
      <c r="X51" t="s">
        <v>593</v>
      </c>
      <c r="Y51" t="s">
        <v>594</v>
      </c>
      <c r="Z51" t="s">
        <v>595</v>
      </c>
      <c r="AH51">
        <v>2</v>
      </c>
      <c r="AI51">
        <v>2</v>
      </c>
      <c r="AU51">
        <v>2021</v>
      </c>
      <c r="BD51">
        <v>48</v>
      </c>
      <c r="BE51" t="s">
        <v>596</v>
      </c>
      <c r="BF51" t="str">
        <f>HYPERLINK("http://dx.doi.org/10.28919/cmbn/5410","http://dx.doi.org/10.28919/cmbn/5410")</f>
        <v>http://dx.doi.org/10.28919/cmbn/5410</v>
      </c>
      <c r="BR51" t="s">
        <v>87</v>
      </c>
      <c r="BS51" t="s">
        <v>597</v>
      </c>
      <c r="BT51" t="str">
        <f>HYPERLINK("https%3A%2F%2Fwww.webofscience.com%2Fwos%2Fwoscc%2Ffull-record%2FWOS:000732669200007","View Full Record in Web of Science")</f>
        <v>View Full Record in Web of Science</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dr.heba</dc:creator>
  <cp:keywords/>
  <dc:description/>
  <cp:lastModifiedBy>Heba soliman</cp:lastModifiedBy>
  <dcterms:created xsi:type="dcterms:W3CDTF">2023-12-09T22:44:12Z</dcterms:created>
  <dcterms:modified xsi:type="dcterms:W3CDTF">2023-12-09T22:44:12Z</dcterms:modified>
  <cp:category/>
  <cp:version/>
  <cp:contentType/>
  <cp:contentStatus/>
</cp:coreProperties>
</file>