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savedrecs" sheetId="1" r:id="rId1"/>
  </sheets>
  <definedNames/>
  <calcPr fullCalcOnLoad="1"/>
</workbook>
</file>

<file path=xl/sharedStrings.xml><?xml version="1.0" encoding="utf-8"?>
<sst xmlns="http://schemas.openxmlformats.org/spreadsheetml/2006/main" count="2365" uniqueCount="484">
  <si>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</si>
  <si>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</si>
  <si>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</si>
  <si>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</si>
  <si>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</si>
  <si>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</si>
  <si>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</si>
  <si>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</si>
  <si>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</si>
  <si>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</si>
  <si>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</si>
  <si>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</si>
  <si>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</si>
  <si>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</si>
  <si>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</si>
  <si>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</si>
  <si>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</si>
  <si>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</si>
  <si>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</si>
  <si>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</si>
  <si>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</si>
  <si>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</si>
  <si>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</si>
  <si>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</si>
  <si>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</si>
  <si>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</si>
  <si>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</si>
  <si>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</si>
  <si>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</si>
  <si>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</si>
  <si>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</si>
  <si>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</si>
  <si>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</si>
  <si>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</si>
  <si>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</si>
  <si>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</si>
  <si>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</si>
  <si>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</si>
  <si>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</si>
  <si>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</si>
  <si>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</si>
  <si>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</si>
  <si>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</si>
  <si>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</si>
  <si>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</si>
  <si>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</si>
  <si>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</si>
  <si>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</si>
  <si>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</si>
  <si>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</si>
  <si>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</si>
  <si>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</si>
  <si>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</si>
  <si>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</si>
  <si>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</si>
  <si>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</si>
  <si>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</si>
  <si>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DOI Link</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</si>
  <si>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</si>
  <si>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</si>
  <si>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</si>
  <si>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</si>
  <si>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</si>
  <si>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</si>
  <si>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</si>
  <si>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</si>
  <si>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</si>
  <si>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</si>
  <si>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</si>
  <si>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</si>
  <si>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</si>
  <si>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Web of Science Record</t>
  </si>
  <si>
    <t>J</t>
  </si>
  <si>
    <t>Ibrahim, ME</t>
  </si>
  <si>
    <t/>
  </si>
  <si>
    <t>Ibrahim, Mohsen E.</t>
  </si>
  <si>
    <t>In vitro Antagonistic Activity of Trichoderma harzianum against Rhizoctonia solani The Causative Agent of Potato Black Scurf and Stem Canker</t>
  </si>
  <si>
    <t>EGYPTIAN JOURNAL OF BOTANY</t>
  </si>
  <si>
    <t>Article</t>
  </si>
  <si>
    <t>IN EGYPT Potato (Solanum tuberosum L.) is considered one of the most important vegetable crops as well as many others countries in the world. It plays an important role in the Egyptian agricultural economy, not for local consumption but also for exportation especially to Europe, Russia and Arabic countries. However, potato crop suffer from more than 40 pests and diseases caused by insects, nematodes, viruses, bacteria and fungi, of which black scurf and stem canker induced by Rhizoctonia solani is probably the most serious disease. The world yield losses caused by R. solani were estimated to 5-15%. R. solani is an unspecialized parasite, survive in soil in the absence of host plant and make itself a very difficult pathogen to manage. Reduction or elimination of soil borne inoculum is the only effective solution to overcome the problem and this may be achieved through the application of various control measures of which fungal antagonists consider among the most important tactic. Although R. solaniis usually controlled through the application of chemicals, the serious ecological and financial toll of this fungus has prompted for research on biopesticides as a viable alternative. Trichoderma spp. were well-known fungi often used for the biological control of crop pests, whose anti-fungal mechanisms include competition for the substrate, antibiosis and/or mycoparasitism. Five isolates of Trichoderma harzianum were tested in vitro for their antagonistic potential against Rhizoctonia solani. Both Trichoderma harzianum and Rhizoctonia solani were identified by molecular and morphological methods. In dual culture of all isolates were found antagonistic to the growth of R. solani. The hyphal interaction studied using light microscopy revealed destructive mycoparasitism of R. solani by T. harzianum. The method of mycoparasitism was sparse to intense coiling of R. solani followed by disintegration, disorganization and death of R. solani mycelium.</t>
  </si>
  <si>
    <t>[Ibrahim, Mohsen E.] Univ Port Said, Fac Sci, Dept Bot, Port Said 42524, Egypt</t>
  </si>
  <si>
    <t>Egyptian Knowledge Bank (EKB); Port Said University</t>
  </si>
  <si>
    <t>Ibrahim, ME (corresponding author), Univ Port Said, Fac Sci, Dept Bot, Port Said 42524, Egypt.</t>
  </si>
  <si>
    <t>mohsenhbrahim@yahoo.com</t>
  </si>
  <si>
    <t>FAL</t>
  </si>
  <si>
    <t>10.21608/ejbo.2017.903.1067</t>
  </si>
  <si>
    <t>2023-09-21</t>
  </si>
  <si>
    <t>WOS:000449413500014</t>
  </si>
  <si>
    <t>Shahda, MM; Megahed, NA</t>
  </si>
  <si>
    <t>Shahda, Merhan M.; Megahed, Naglaa A.</t>
  </si>
  <si>
    <t>Post-pandemic architecture: a critical review of the expected feasibility of skyscraper-integrated vertical farming (SIVF)</t>
  </si>
  <si>
    <t>ARCHITECTURAL ENGINEERING AND DESIGN MANAGEMENT</t>
  </si>
  <si>
    <t>Review</t>
  </si>
  <si>
    <t>Can skyscrapers survive after COVID-19? Can the idea of integrating vertical farming (VF) into vertical architecture support the environmental, economic, and social issues in the post-pandemic era? Answering these questions is the main objective of this study. Therefore, it explores a) the impact of the pandemic on the built environment, especially skyscrapers; b) the challenges facing the survival of skyscrapers; c) the design parameters and main components of VF; and d) the expected feasibility of integrating VF into vertical architecture to reduce the effects of the pandemic. The research concludes that the skyscraper-integrated vertical farming (SIVF) paradigm can create a closed ecosystem that preserves the environment by a) supporting food security, b) improving indoor environmental quality, c) enhancing psychological and physical health, d) saving energy, e) reducing greenhouse gas emissions and releasing oxygen, and f) supporting the local economy. Consequently, the SIVF paradigm can inaugurate an innovative approach that provides insights into new research trends and discoveries. However, further constraints in the adoption of SIVF should be addressed, and collaborations between researchers and multidisciplinary experts must be created to achieve suitable solutions.</t>
  </si>
  <si>
    <t>[Shahda, Merhan M.] Port Said Univ, Architectural Engn &amp; Urban Planning Dept, Fac Engn, Port Said, Egypt; [Megahed, Naglaa A.] Port Said Univ, Architectural Engn &amp; Urban Planning Dept, Fac Engn, Port Said, Egypt</t>
  </si>
  <si>
    <t>Egyptian Knowledge Bank (EKB); Port Said University; Egyptian Knowledge Bank (EKB); Port Said University</t>
  </si>
  <si>
    <t>Shahda, MM (corresponding author), Port Said Univ, Architectural Engn &amp; Urban Planning Dept, Fac Engn, Port Said, Egypt.</t>
  </si>
  <si>
    <t>m.shahda@eng.psu.edu.eg</t>
  </si>
  <si>
    <t>MAY 4</t>
  </si>
  <si>
    <t>10.1080/17452007.2022.2109123</t>
  </si>
  <si>
    <t>AUG 2022</t>
  </si>
  <si>
    <t>WOS:000839426800001</t>
  </si>
  <si>
    <t>Mohamed, SS; Elkhamisy, AE</t>
  </si>
  <si>
    <t>Mohamed, Sherif Salah; Elkhamisy, Abeer El Sayed</t>
  </si>
  <si>
    <t>Anti-diabetic Potential of Cordia dichotoma Pulp and Peel (Functional Fiber) in Type II Diabetic Rats</t>
  </si>
  <si>
    <t>INTERNATIONAL JOURNAL OF PHARMACOLOGY</t>
  </si>
  <si>
    <t>Background and Objective: A lot of plants have been used traditionally in the treatment diabetic patient for a long time ago. Cordia dichotoma fruits constituents i.e., pulp or seeds comprises of important compounds which have great health benefits. The current study was conducted to investigate the anti-diabetic potential effect of fruits pulp and peel of Cordia dichotoma (C. dichotoma) powder against diabetes mellitus type 2. Materials and Methods: About 24 adult male rats were randomly distributed into to 3 groups each group comprises to 8 rats. The 1st group (I) was fed on the standard normal diet. The 2nd group (II) was given high fat diet (HFD) to induction rats to be obese and after that to be diabetic by long run period and 3rd group (III) was demonstrated HFD+10% of C. dichotoma pulp+ peel fiber powder. At the end of the trial, rats were weighted and blood samples were collected for estimating serum biomarkers of diabetes as well as blood glucose, insulin, Leptin and oxidative stress. Results: The results showed that supplemented diet with C. dichotoma powder in 3rd group (III) caused significant increase slightly in body weight gain. Also, The C. dichotoma powder significant decreases in serum levels of blood glucose, AST, ALT, total bilirubin and alkaline phosphatase enzyme in rats. It also had significant increase in serum creatinine. The C. dichotoma powder decreased serum levels of (LDL), triglycerides (TG), total cholesterol (TC) levels, malondialdehyde (MDA) and increased in HDL levels and activity of antioxidant enzymes. Conclusion: Therefore, intake of C. dichotoma pulp+ peel fiber powder should be beneficial for the prevention and controlling of diabetic hazards.</t>
  </si>
  <si>
    <t>[Mohamed, Sherif Salah] Natl Res Ctr, Dept Nutr &amp; Food Sci, Giza, Egypt; [Elkhamisy, Abeer El Sayed] Port Said Univ, Fac Specif Educ, Dept Nutr &amp; Food Sci, Port Fuad, Egypt</t>
  </si>
  <si>
    <t>Egyptian Knowledge Bank (EKB); National Research Centre (NRC); Egyptian Knowledge Bank (EKB); Port Said University</t>
  </si>
  <si>
    <t>Mohamed, SS (corresponding author), Natl Res Ctr, Dept Nutr &amp; Food Sci, Giza, Egypt.</t>
  </si>
  <si>
    <t>10.3923/ijp.2019.102.109</t>
  </si>
  <si>
    <t>WOS:000462667100003</t>
  </si>
  <si>
    <t>Abu-Almaaty, AH; Bahgat, IM; Al-Tahr, ZM</t>
  </si>
  <si>
    <t>Abu-Almaaty, Ali H.; Bahgat, Iman M.; Al-Tahr, Zaineb M.</t>
  </si>
  <si>
    <t>USING SDS-PAGE AND ISSR AS BIOCHEMICAL MARKERS FOR ASSESSMENT THE GENETIC SIMILARITY AND PROTEIN ANALYSIS OF SOME CYPRINID FISH SPECIES</t>
  </si>
  <si>
    <t>GENETIKA-BELGRADE</t>
  </si>
  <si>
    <t>Genetics similarity and protein analysis of some cyprinid fish were studied using Sodium dodecyl sulfate polyacrylamide gel electrophoresis (SDS-PAGE) and Intersimple sequence repeated (ISSR Markers). Species Pethia nigrofasciatus, Barbonymus schwanenfeldii, Puntius tetrazone and Brachydanio rerio were collected from the fish farms in Damietta to study the genetic variability among them. Eleven ISSR primers were tested to assess the effectiveness of ISSR analysis in discriminating among the four applied fish species. We observed varied size of amplified products depending upon the sequence of ISSR primers and genotypes used. A total of 131 discrete amplified products were obtained (size 79 to 1185 bp approximately) with polymorphism 95%. Out of 131 products, 63 bands were species specific markers indicating high level polymorphism among species. The highest and lowest number of ISSR bands detected for primers ISSR 15 and ISSR16 was 18 and 17 respectively. 7 bands were most relevant as found monomorphic in all four species of family: Cyprinidae. Highest similarity observed between Pethia nigrofasciatus and Barbonymus schwanenfeldii 80% and lowest similarity was between Pethia nigrofasciatus and Brachydanio rerio 31 %. The protein analysis by SDS-PAGE produced 29 bands of molecular weight ranging from 11 to 132 KD with polymorphism 14%. This study concludes that ISSR-based DNA analysis bands and protein profile in muscles from Pethia nigrofasciatus and Barbonymus schwanenfeldii are the most closest species compared molecularly compared with other species used in this study.</t>
  </si>
  <si>
    <t>[Abu-Almaaty, Ali H.; Bahgat, Iman M.] Port Said Univ, Fac Sci, Zool Dept, Port Said, Egypt; [Al-Tahr, Zaineb M.] Al Jabal Al Gharbi Univ, Fac Sci, Zool Dept, Gherian, Libya</t>
  </si>
  <si>
    <t>Abu-Almaaty, AH (corresponding author), Port Said Univ, Fac Sci, Dept Zool, Biotechnol Program, Port Said 42521, Egypt.</t>
  </si>
  <si>
    <t>10.2298/GENSR2001161A</t>
  </si>
  <si>
    <t>WOS:000535652400014</t>
  </si>
  <si>
    <t>Al-Zahrani, AA; Ibrahim, AH</t>
  </si>
  <si>
    <t>Al-Zahrani, Ateeq Ahmed; Ibrahim, Ali Hassan</t>
  </si>
  <si>
    <t>Changes in 2S albumin gene expression in Moringa oleifera under drought stress and expected allergenic reactivity in silico analysis</t>
  </si>
  <si>
    <t>THEORETICAL AND EXPERIMENTAL PLANT PHYSIOLOGY</t>
  </si>
  <si>
    <t>An experiment was conducted to explore the effect of water deficit on 2S albumin gene expression in Moringa oleifera with a predication of its allergenic reactivity. Drought was applied to 20-day-old plants for 1 month by limiting the irrigation water to half the control level. Soil water content and plant relative water content of drought treatment were about 50 and 70% of control values, respectively at the end of the stress period. Additionally, in relation to the control plants, drought reduced plant height (- 34%), leaf number (- 16%), total plant biomass (- 60%), shoot dry mass (- 37%) and root dry mass (- 21%). Conversely, root/shoot ratio was enhanced due to this stress. Quantitative polymerase chain reaction (qPCR) results revealed that drought enormously reduced 2S albumin gene expression in leaves and roots. Under control conditions, the relative albumin gene expression in roots was about half that of the leaves. Paratope and epitope prediction showed that albumin 31 which is a member of 2S albumin family, has eight cysteine residues and 25% of solvent-exposed regions. This makes albumin 31 a proposed target for food allergy investigations. Our interesting finding was that drought decreased 2S albumin expression in this species. This possibly will lower the allergenic reactivity and could enhance the feed value of M. oleifera for human health.</t>
  </si>
  <si>
    <t>[Al-Zahrani, Ateeq Ahmed] Umm AL Qura Univ, Univ Coll Al Qunfudhah, Biol &amp; Chem Dept, Mecca, Saudi Arabia; [Ibrahim, Ali Hassan] Port Said Univ, Fac Sci, Bot Dept, Port Said, Egypt</t>
  </si>
  <si>
    <t>Umm Al Qura University; Egyptian Knowledge Bank (EKB); Port Said University</t>
  </si>
  <si>
    <t>Al-Zahrani, AA (corresponding author), Umm AL Qura Univ, Univ Coll Al Qunfudhah, Biol &amp; Chem Dept, Mecca, Saudi Arabia.</t>
  </si>
  <si>
    <t>aaalzahrani@uqu.edu.sa; Ibrahim2910@yahoo.com</t>
  </si>
  <si>
    <t>MAR</t>
  </si>
  <si>
    <t>10.1007/s40626-018-0098-1</t>
  </si>
  <si>
    <t>WOS:000428018500003</t>
  </si>
  <si>
    <t>Amin, MK; Ahmed, HG; Selmy, M; Gad, SS</t>
  </si>
  <si>
    <t>Amin, Mona Karem; Ahmed, Heba G.; Selmy, Mohamed; Gad, Suzan S.</t>
  </si>
  <si>
    <t>Correlation of body mass index to Ghrelin and IGF-1 among children with short stature</t>
  </si>
  <si>
    <t>JORNAL DE PEDIATRIA</t>
  </si>
  <si>
    <t>Objective: To assess the BMI among children with Growth Hormone Deficiency (GHD) and Idiopathic Short Stature (ISS) and its correlation to ghrelin, Growth Hormone (GH), and Insulin-like Growth Factor-1 (IGF-1) levels. Methods: A cross-sectional descriptive study in which 42 patients attending the Pediatric endocrine clinic were enrolled, allocated into two groups: group I: GHD children; group II: ISS children. Ghrelin, IGF-1 and GH in both groups were measured. Results: Ghrelin was significantly higher among GHD group (p &lt; 0.001). Overall, there was a strong negative correlation between IGF-1 and ghrelin (r = -0.977, p-value = &lt; 0.001) while a moderate positive correlation between ghrelin and BMI (r = 0.419, p-value = 0.006). There was a weak positive non-significant correlation between IGF-1 and BMI (r = 0.276, p-value = 0.077). In GHD group, there was a weak positive non-significant correlation between ghrelin and GH(max) measurement (r = 0.052, p-value = 0.824), while a weak negative non-significant correlation between both variables in ISS group (r = -0.243, p-value = 0.288). In GHD group, there was a moderate positive correlation between ghrelin and BMI (r = 0.500, p-value = 0.021), but weak negative non-significant correlation between both variables in ISS group (r = -0.255, p-value = 0.265). Conclusion: There was a negative feedback loop between ghrelin and IGF-1, whereas a positive feedback between ghrelin and BMI. BMI was more affected in the ISS group but was non-significantly correlated with ghrelin. There was no significant compensatory response of ghrelin suggesting its contribution to the pathogenesis of ISS. (C) 2021 Sociedade Brasileira de Pediatria. Published by Elsevier Editora Ltda.</t>
  </si>
  <si>
    <t>[Amin, Mona Karem; Gad, Suzan S.] Suez Canal Univ, Fac Med, Pediat &amp; Neonatol Dept, Ismailia, Egypt; [Ahmed, Heba G.] Port Said Gen Hosp, Pediat Dept, Port Said, Egypt; [Selmy, Mohamed] Suez Canal Univ, Fac Med, Med Biochem &amp; Mol Biol Dept, Ismailia, Egypt</t>
  </si>
  <si>
    <t>Egyptian Knowledge Bank (EKB); Suez Canal University; Egyptian Knowledge Bank (EKB); Port Said University; Egyptian Knowledge Bank (EKB); Suez Canal University</t>
  </si>
  <si>
    <t>Amin, MK (corresponding author), Suez Canal Univ, Fac Med, Pediat &amp; Neonatol Dept, Ismailia, Egypt.</t>
  </si>
  <si>
    <t>Mona_karem@med.suez.edu.eg</t>
  </si>
  <si>
    <t>MAY-JUN</t>
  </si>
  <si>
    <t>10.1016/j.jped.2021.04.012</t>
  </si>
  <si>
    <t>MAY 2022</t>
  </si>
  <si>
    <t>WOS:000810872400010</t>
  </si>
  <si>
    <t>El-Ezaby, GM; Tawfik, MM; AbogadallaW, GM; Ibrahim, AH</t>
  </si>
  <si>
    <t>El-Ezaby, Gehad M.; Tawfik, Moataz M.; AbogadallaW, Gaber M.; Ibrahim, Ali H.</t>
  </si>
  <si>
    <t>Variation in morphological traits, net photosynthesis and expression of some genes in relation to drought resistance of seven rice genotypes</t>
  </si>
  <si>
    <t>AGROCHIMICA</t>
  </si>
  <si>
    <t>This study was undertaken to investigate the morphological traits, net photosynthetic rates and expression of some genes related to drought resistance in seven rice genotypes. Withholding water for 12 days reduced the soil water content by about 50-80% of the control, although the Hybrid 2 genotype caused less depletion in soil water than the other varieties, where it showed a value of 23% moisture content. Most of shoot traits were adversely affected by water shortage, and plant dry biomass was the most affected parameter being reduced by about 45%. The genotypes IR64 and PM12 had the highest drought susceptibility index, whereas Orabi and hybrid genotypes had the lowest values. The expression of NAL3 and Cytochrome P450-like genes was not altered by drought stress which otherwise induced DEP1 expression in Hybrid 2 only. The high relative drought resistance of some genotypes such as Orabi3 and Hybrid 2 appeared to be related to their small plant size, low transpiration rate, high flag leaf width, carotenoid content, net photosynthesis and water use efficiency under stress conditions.</t>
  </si>
  <si>
    <t>[El-Ezaby, Gehad M.; Tawfik, Moataz M.; Ibrahim, Ali H.] Port Said Univ, Fac Sci, Bot Dept, Port Said, Egypt; [AbogadallaW, Gaber M.] Damietta Univ, Fac Sci, Bot Dept, Dumyat, Egypt</t>
  </si>
  <si>
    <t>Egyptian Knowledge Bank (EKB); Port Said University; Egyptian Knowledge Bank (EKB); Damietta University</t>
  </si>
  <si>
    <t>Ibrahim, AH (corresponding author), Port Said Univ, Fac Sci, Bot Dept, Port Said, Egypt.</t>
  </si>
  <si>
    <t>ibrahim2910@yahoo.com</t>
  </si>
  <si>
    <t>OCT-DEC</t>
  </si>
  <si>
    <t>10.12871/00021857202241</t>
  </si>
  <si>
    <t>WOS:000934514400001</t>
  </si>
  <si>
    <t>Salem, GI; Ibrahim, AH; El-Bana, MI; Abogadallah, GM</t>
  </si>
  <si>
    <t>Salem, G., I; Ibrahim, A. H.; El-Bana, M., I; Abogadallah, G. M.</t>
  </si>
  <si>
    <t>Response of seed germination, seedling vigor and some physiological features of quinoa to magnetized seawater</t>
  </si>
  <si>
    <t>This study was designed to explore the effect of magnetizing seawater by a magnetic funnel (4 mT intensity) on seed germination, seedling growth and some biochemical aspects of quinoa (Chenopodium quinoa). Generally, treatment with 25% seawater affected germination percentage and seedling growth parameters of quinoa non-significantly. After 6 days from seed sowing, 50% and 75% seawater reduced the accumulative germination percentage by 45 and 90%, respectively. Furthermore, these treatments enormously reduced seedling length, mass and vigor, and this effect was increased with the increase in seawater level. Application of 50% magnetized seawater enhanced the germination percentage (about 50 and 30% increase at the 15st and 2nd days, respectively) and most seedling growth parameters in comparison with non-magnetized seawater. This positive effect of magnetized seawater was mainly due to the enhancement of amylase activity, total phenols, saponin and total antioxidant concentrations, and to a reduction of electrolyte leakage levels in quinoa seedlings.</t>
  </si>
  <si>
    <t>[Salem, G., I; Ibrahim, A. H.; El-Bana, M., I] Port Said Univ, Fac Sci, Bot Dept, Port Fuad, Egypt; [Abogadallah, G. M.] Damietta Univ, Fac Sci, Bot Dept, Dumyat, Egypt</t>
  </si>
  <si>
    <t>Ibrahim, AH (corresponding author), Port Said Univ, Fac Sci, Bot Dept, Port Fuad, Egypt.</t>
  </si>
  <si>
    <t>JUL-SEP</t>
  </si>
  <si>
    <t>10.12871/00021857201932</t>
  </si>
  <si>
    <t>WOS:000502683900002</t>
  </si>
  <si>
    <t>Abd El-Hamid, HA; El Bous, MM</t>
  </si>
  <si>
    <t>Abd El-Hamid, Hoda A.; El Bous, Mona M.</t>
  </si>
  <si>
    <t>The Invasive Species Commelina benghalensis L.: A Step Towards The Biological Flora of Egypt</t>
  </si>
  <si>
    <t>CATRINA-THE INTERNATIONAL JOURNAL OF ENVIRONMENTAL SCIENCES</t>
  </si>
  <si>
    <t>Invasive species Commelina benghalensis L. was investigated for its morphological, anatomical aspects. Ecological studies were carried out to explore the floristic composition of its community type and assess the factors that affect its invasion to the study area. Furthermore, proximate analysis, mineral composition, phytochemical screening and GC/MS analysis of secondary metabolites were studied to explore the nature of compounds present and evaluate its potential uses. Forty-seven weed species related to 21 families were recorded in C. benghalensis community type. Poaceae, Asteraceae and Brassicaceae were the most important families. Portulaca oleracea, Cyperus rotundus, Dactyloctenium aegyptium and Euphorbia heterophylla were the common associates. Therophytes were the most frequent life-form (78.7%). The chorological analysis showed the prevalence of paleotropical, cosmopolitan and Mediterranean taxa. A canonical correspondence analysis (CCA) indicated that pH, cations (calcium, potassium, sodium and magnesium), anions (bicarbonates, sulphates and chlorides), soil texture (sand, silt and clay) and organic matter were the most effective soil variables for the distribution of C. benghalensis and its associated species in the study area. The highest values of succulence and mean leaf surface area were recorded in mango orchards, while the highest shoot length and phytomass were registered in the habitats of crop fields. The results also indicated that this plant is a valuable source of nutritional, mineral and phytochemical compounds; hence it can be used as potential source of relatively low-cost, palatable forage for livestock and might be of a very important medicinal value and should be explored further to extract new drugs. It should not be included in the harmful weeds.</t>
  </si>
  <si>
    <t>[Abd El-Hamid, Hoda A.] Suez Canal Univ, Bot Dept, Fac Sci, Ismailia, Egypt; [El Bous, Mona M.] Port Said Univ, Bot Dept, Fac Sci, Port Said, Egypt</t>
  </si>
  <si>
    <t>Egyptian Knowledge Bank (EKB); Suez Canal University; Egyptian Knowledge Bank (EKB); Port Said University</t>
  </si>
  <si>
    <t>El Bous, MM (corresponding author), Port Said Univ, Bot Dept, Fac Sci, Port Said, Egypt.</t>
  </si>
  <si>
    <t>monaelbous@yahoo.com</t>
  </si>
  <si>
    <t>WIN</t>
  </si>
  <si>
    <t>WOS:000466580200002</t>
  </si>
  <si>
    <t>Serag, A; Hasan, AM; Tolba, HE; Abdelzaher, MA; Elmaaty, AA</t>
  </si>
  <si>
    <t>Serag, Ahmed; Hasan, A. Mohamed; Tolba, H. Enas; Abdelzaher, M. Ahmed; Abo Elmaaty, Ayman</t>
  </si>
  <si>
    <t>Analysis of the ternary antiretroviral therapy dolutegravir, lamivudine and abacavir using UV spectrophotometry and chemometric tools</t>
  </si>
  <si>
    <t>SPECTROCHIMICA ACTA PART A-MOLECULAR AND BIOMOLECULAR SPECTROSCOPY</t>
  </si>
  <si>
    <t>Herein, a simple spectrophotometric method coupled with chemometric techniques i.e. partial least square (PLS) and genetic algorithm (GA) were utilized for the simultaneous determination of the vital ternary antiretroviral therapy dolutegravir (DTG), lamivudine (LMV), and abacavir (ACV) in their com-bined dosage form. Calibration (25 samples) and validation (13 samples) sets were prepared for these drugs at different concentrations via implementing partial factorial experimental designs. The zero order UV spectra of calibration and validation sets were measured and then subjected for further chemometric analysis. Partial least squares with/without variable selection procedures i.e. genetic algorithm (GA) were utilized to untangle the UV spectral overlapping of these mixtures. Cross-validation and external valida-tion methods were applied to compare the performance of these chemometric techniques in terms of accuracy and predictive abilities. It was found that six latent variables were optimum for modelling DTG, four latent variables for modelling LMV and three latent variables for modelling ACV. Although, good recoveries with prompt predictive ability were attained by these PLS, GA-PLS showed better analyt-ical performance owing to its capability to remove redundant variables i.e. the number of absorbance variables have been reduced to about 21-29%. The proposed chemometric methods can be reliably applied for simultaneous determination of DTG, LMV, and ACV in their laboratory prepared mixtures and pharmaceutical preparation posing these chemometric methods as worthy and substantial analytical tools in in-process testing and quality control analysis of many antiretroviral pharmaceutical preparations. (c) 2021 Elsevier B.V. All rights reserved.</t>
  </si>
  <si>
    <t>[Serag, Ahmed; Hasan, A. Mohamed; Abdelzaher, M. Ahmed] Al Azhar Univ, Dept Pharmaceut Analyt Chem, Fac Pharm, Cairo 11751, Egypt; [Tolba, H. Enas] Natl Org Drug Control &amp; Res NODCAR, POB 35521, Giza, Egypt; [Abo Elmaaty, Ayman] Port Said Univ, Dept Med Chem, Fac Pharm, Port Said 42526, Egypt</t>
  </si>
  <si>
    <t>Egyptian Knowledge Bank (EKB); Al Azhar University; National Organization for Drug Control &amp; Research (NODCAR); Egyptian Knowledge Bank (EKB); Port Said University</t>
  </si>
  <si>
    <t>Serag, A (corresponding author), Al Azhar Univ, Dept Pharmaceut Analyt Chem, Fac Pharm, Cairo 11751, Egypt.;Elmaaty, AA (corresponding author), Port Said Univ, Dept Med Chem, Fac Pharm, Port Said 42526, Egypt.</t>
  </si>
  <si>
    <t>Ahmedserag777@azhar.edu.eg; ayman.mohamed@pharm.psu.edu.eg</t>
  </si>
  <si>
    <t>JAN 5</t>
  </si>
  <si>
    <t>10.1016/j.saa.2021.120334</t>
  </si>
  <si>
    <t>SEP 2021</t>
  </si>
  <si>
    <t>WOS:000709104500020</t>
  </si>
  <si>
    <t>Elasbah, R; Selim, T; Mirdan, A; Berndtsson, R</t>
  </si>
  <si>
    <t>Elasbah, Romysaa; Selim, Tarek; Mirdan, Ahmed; Berndtsson, Ronny</t>
  </si>
  <si>
    <t>Modeling of Fertilizer Transport for Various Fertigation Scenarios under Drip Irrigation</t>
  </si>
  <si>
    <t>WATER</t>
  </si>
  <si>
    <t>Frequent application of nitrogen fertilizers through irrigation is likely to increase the concentration of nitrate in groundwater. In this study, the HYDRUS-2D/3D model was used to simulate fertilizer movement through the soil under surface (DI) and subsurface drip irrigation (SDI) with 10 and 20 cm emitter depths for tomato growing in three different typical and representative Egyptian soil types, namely sand, loamy sand, and sandy loam. Ammonium, nitrate, phosphorus, and potassium fertilizers were considered during simulation. Laboratory experiments were conducted to estimate the soils' adsorption behavior. The impact of soil hydraulic properties and fertigation strategies on fertilizer distribution and use efficiency were investigated. Results showed that for DI, the percentage of nitrogen accumulated below the zone of maximum root density was 33%, 28%, and 24% for sand, loamy sand, and sandy loam soil, respectively. For SDI with 10 and 20 cm emitter depths, it was 34%, 29%, and 26%, and 44%, 37%, and 35%, respectively. Results showed that shallow emitter depth produced maximum nitrogen use efficiency varying from 27 to 37%, regardless of fertigation strategy. Therefore, subsurface drip irrigation with a shallow emitter depth is recommended for medium-textured soils. Moreover, the study showed that to reduce potential fertilizer leaching, fertilizers should be added at the beginning of irrigation events for SDI and at the end of irrigation events for DI. As nitrate uptake rate and leaching are affected by soil's adsorption, it is important to determine the adsorption coefficient for nitrate before planting, as it will help to precisely assign application rates. This will lead to improve nutrient uptake and minimize potential leaching.</t>
  </si>
  <si>
    <t>[Elasbah, Romysaa; Selim, Tarek; Mirdan, Ahmed] Port Said Univ, Fac Engn, Civil Engn Dept, Port Fouad 42523, Egypt; [Berndtsson, Ronny] Lund Univ, Div Water Resources Engn, Box 118, SE-22100 Lund, Sweden; [Berndtsson, Ronny] Lund Univ, Ctr Middle Eastern Studies, Box 201, SE-22100 Lund, Sweden</t>
  </si>
  <si>
    <t>Egyptian Knowledge Bank (EKB); Port Said University; Lund University; Lund University</t>
  </si>
  <si>
    <t>Selim, T (corresponding author), Port Said Univ, Fac Engn, Civil Engn Dept, Port Fouad 42523, Egypt.</t>
  </si>
  <si>
    <t>eng.romysaa@yahoo.com; eng_tarek_selim@yahoo.com; a_mirdan@yahoo.com; ronny.berndtsson@tvrl.lth.se</t>
  </si>
  <si>
    <t>MAY</t>
  </si>
  <si>
    <t>10.3390/w11050893</t>
  </si>
  <si>
    <t>WOS:000472680400023</t>
  </si>
  <si>
    <t>Mostafa, H; Barakat, L; Abdo, WS; Khalil, RM</t>
  </si>
  <si>
    <t>Mostafa, Heba; Barakat, Lamia; Abdo, Walied S.; Khalil, Rania M.</t>
  </si>
  <si>
    <t>Omega-3 offers better hypothalamus protection by decreasing POMC expression and elevating ghrelin hormone: a prospective trial to overcome methotrexate-induced anorexia</t>
  </si>
  <si>
    <t>ENDOCRINE</t>
  </si>
  <si>
    <t>Purpose Methotrexate (MTX) therapy is widely used in treatment of different types of diseases including inflammatory diseases, autoimmune disorders, and cancer. However, most of patients respond well to MTX, they suffer from multiple side effects including severe anorexia. Omega-3 fatty acid possesses many beneficial biological activities. Therefore, the objective of our study is to explore the effect of the combined modality of omega-3 (400 mg/kg/day) in MTX-induced anorexia in rats. Methods The effect of MTX alone and in combination with omega-3 on the body weight, ghrelin hormone level, histopathological findings of taste buds and hypothalamus and POMC gene expression were investigated. Results Interestingly, the capability of omega-3 to overcome the anorexic effect of MTX could be manifested by controlling weight loss, increasing serum HDL, elevating the ghrelin level as well as reducing both lesions within taste buds and hypothalamus and hypothalamic POMC gene expression. Conclusions our findings revealed that the omega-3 might be used as a complementary supplement during the MTX therapy to ameliorate its anorexic effect.</t>
  </si>
  <si>
    <t>[Mostafa, Heba; Barakat, Lamia] Port Said Univ, Fac Sci, Biochem Dept, Port Said, Egypt; [Abdo, Walied S.] Kafrelsheik Univ, Fac Vet Med, Pathol Dept, Kafr Elsheik 33516, Egypt; [Khalil, Rania M.] Delta Univ Sci &amp; Technol, Fac Pharm, Biochem Dept, Gamasa, Egypt</t>
  </si>
  <si>
    <t>Egyptian Knowledge Bank (EKB); Port Said University; Egyptian Knowledge Bank (EKB); Kafrelsheikh University; Delta University for Science &amp; Technology</t>
  </si>
  <si>
    <t>Khalil, RM (corresponding author), Delta Univ Sci &amp; Technol, Fac Pharm, Biochem Dept, Gamasa, Egypt.</t>
  </si>
  <si>
    <t>rania742002@yahoo.com</t>
  </si>
  <si>
    <t>AUG</t>
  </si>
  <si>
    <t>10.1007/s12020-020-02342-0</t>
  </si>
  <si>
    <t>MAY 2020</t>
  </si>
  <si>
    <t>WOS:000533801600001</t>
  </si>
  <si>
    <t>Ahmed, HAI; Shabala, L; Shabala, S</t>
  </si>
  <si>
    <t>Ahmed, Hassan Ahmed Ibraheem; Shabala, Lana; Shabala, Sergey</t>
  </si>
  <si>
    <t>Understanding the mechanistic basis of adaptation of perennial Sarcocornia quinqueflora species to soil salinity</t>
  </si>
  <si>
    <t>PHYSIOLOGIA PLANTARUM</t>
  </si>
  <si>
    <t>Succulent halophytes can be used as convenient models for understanding the mechanistic basis of plant adaptation to salt stress. In this work, effects of salinity (0-1000 mM NaCl range) on growth, ion accumulation, and stomatal features were investigated in the succulent halophyte Sarcocornia quinqueflora. Elevated salinity levels up to 400 mM NaCl largely promoted dry matter yield, succulence, shoot surface area, and stomatal characteristics. Plant growth was optimal at 200 mM NaCl and reduced at concentrations exceeding 600 mM NaCl. Osmotic adjustment in a succulent shoot was achieved by a massive accumulation of inorganic ions, with Na+ and Cl- contributing approximately 85% of its osmolality, while organic compatible solutes and K+ were responsible for only approximately 15%. Shoot K+ was unchanged across the entire range of salinity treatments (200-1000 mM NaCl) and positively correlated with the transpiration rate (R = 0.98). Carbohydrates were not reduced at high salinity compared to plants at optimal conditions, implying that growth retardation at severe salt dosages was attributed to limitations in a vacuolar Na+ and Cl- sequestrations capacity rather than inadequate photosynthesis and/or substrate limitation. It is concluded that the superior salt tolerance of S. quinqueflora is achieved by the effective reliance on Na+ and Cl- accumulation for osmoregulation and turgor maintenance, and efficient K+ homeostasis for adequate stomatal functioning over the entire salinity range. The above findings could be instrumental in developing strategies to improve salinity stress tolerance in perennial horticultural crops and optimize their water-use efficiency.</t>
  </si>
  <si>
    <t>[Ahmed, Hassan Ahmed Ibraheem; Shabala, Lana; Shabala, Sergey] Univ Tasmania, Tasmanian Inst Agr, Hobart, Tas 7005, Australia; [Ahmed, Hassan Ahmed Ibraheem] Port Said Univ, Fac Sci, Dept Bot, Port Said, Egypt; [Shabala, Sergey] Foshan Univ, Int Res Ctr Environm Membrane Biol, Foshan, Peoples R China</t>
  </si>
  <si>
    <t>University of Tasmania; Egyptian Knowledge Bank (EKB); Port Said University; Foshan University</t>
  </si>
  <si>
    <t>Shabala, S (corresponding author), Univ Tasmania, Tasmanian Inst Agr, Hobart, Tas 7005, Australia.</t>
  </si>
  <si>
    <t>sergey.shabala@utas.edu.au</t>
  </si>
  <si>
    <t>10.1111/ppl.13413</t>
  </si>
  <si>
    <t>APR 2021</t>
  </si>
  <si>
    <t>WOS:000641550200001</t>
  </si>
  <si>
    <t>Dar, BA; Al-Rowaily, SL; Assaeed, AM; El-Bana, MI; Hegazy, AK; Malik, JA</t>
  </si>
  <si>
    <t>Dar, Basharat A.; Al-Rowaily, Saud L.; Assaeed, Abdulaziz M.; El-Bana, Magdy I.; Hegazy, Ahmed K.; Malik, Jahangir A.</t>
  </si>
  <si>
    <t>ALLELOPATHIC POTENTIAL OF &amp;ITARGEMONE OCHROLEUCA&amp;IT FROM DIFFERENT HABITATS ON SEED GERMINATION OF NATIVE SPECIES AND CULTIVATED CROPS</t>
  </si>
  <si>
    <t>PAKISTAN JOURNAL OF BOTANY</t>
  </si>
  <si>
    <t>Allelopathy has been regarded as a mechanism for the successful exotic plant invasion, but this mechanism has not been evaluated for Argemone ochroleuca Sweet; an invasive weed in rangelands and farmlands of the Arabian Peninsula. We investigated whether wild native range plant species (Farsetia aegyptia Tuna and Salvia aegyptiaca L.) and forage crops (Hordeum vulgare L. and Medicago sativa L.) respond differently to potential allelopathic effects of aqueous extracts from roots and shoots of A. ochroleuca growing in two habitats; rangelands and farmlands. Almost all the germination indices were sensitive enough to establish the allelopathic potential of aqueous extracts. Inhibition of seed germination of the test species showed species-specific; concentration, organ and habitat dependent response with highest inhibition occurring at 100% concentration of shoot extract from rangeland habitat. Seed germination of F. aegyptia was the most sensitive to different aqueous concentrations extracted from the two habitats, whereas H. vulgare seed germination was the least sensitive. The results suggest different organs of A. ochroleuca exhibit sufficient allelopathic potential in different habitats.</t>
  </si>
  <si>
    <t>[Dar, Basharat A.; Al-Rowaily, Saud L.; Assaeed, Abdulaziz M.; Malik, Jahangir A.] King Saud Univ, Coll Food &amp; Agr Sci, Dept Plant Prod, POB 2460, Riyadh 11451, Saudi Arabia; [El-Bana, Magdy I.] Port Said Univ, Fac Sci, Dept Bot, Port Fouad, Egypt; Cairo Univ, Fac Sci, Dept Bot &amp; Microbiol, Giza, Egypt</t>
  </si>
  <si>
    <t>King Saud University; Egyptian Knowledge Bank (EKB); Port Said University; Egyptian Knowledge Bank (EKB); Cairo University</t>
  </si>
  <si>
    <t>Al-Rowaily, SL (corresponding author), King Saud Univ, Coll Food &amp; Agr Sci, Dept Plant Prod, POB 2460, Riyadh 11451, Saudi Arabia.</t>
  </si>
  <si>
    <t>srowaily@ksu.edu.sa</t>
  </si>
  <si>
    <t>OCT</t>
  </si>
  <si>
    <t>WOS:000419148600026</t>
  </si>
  <si>
    <t>Ahmed, HAI; Shabala, S; Goemann, K; Shabala, L</t>
  </si>
  <si>
    <t>Ahmed, Hassan Ahmed Ibraheem; Shabala, Sergey; Goemann, Karsten; Shabala, Lana</t>
  </si>
  <si>
    <t>Development of suberized barrier is critical for ion partitioning between senescent and non-senescent tissues in a succulent halophyte Sarcocornia quinqueflora</t>
  </si>
  <si>
    <t>ENVIRONMENTAL AND EXPERIMENTAL BOTANY</t>
  </si>
  <si>
    <t>Senescence of plant tissues is a physiologically synchronized process that enables an evergreen or a perennial plant to retrieve, recycle and remobilize nutrients from elder to younger tissues or upcoming seeds. The succulent perennial halophyte S. quinqueflora utilizes this process to discard excess salt being accumulated in outer tissues of their leafy stems. The exact mechanism for salt shedding in this plant, however, remains elusive. In this work we show that the plant develops two distinct types of tissues - an endodermis-like layer (suberized layer, ED), and an additional internal photosynthetic layer (IP) - to enable this process. Their potential roles toward salt-coping strategy were investigated in this study. We show that elevated salinity leads to an accelerated development of the ED, and that its development strongly affected ion partitioning between outer (senescent) and inner (nonsenescent) tissues. A positive correlation between the ratio of ED to a bead diameter and the outer to inner concentration of Na+ was observed. These ratios were highest in older (basipetally-located) beads and progressively decreased towards the tip. Furthermore, the Na+/K+ ratio in inner tissues of bottom beads at highest salinity treatments (800 and 1000 mM NaCl) that showed clear senescence symptoms was similar to 1.0, indicative of complete separation of the outer and inner tissues at late developmental stage due to the fully suberized ED multilayer. A dual-sources: dual-sinks model explaining the role of the IP layer in plant adaptation to salinity is presented.</t>
  </si>
  <si>
    <t>[Ahmed, Hassan Ahmed Ibraheem; Shabala, Sergey; Shabala, Lana] Univ Tasmania, Tasmanian Inst Agr, Hobart, Tas 7005, Australia; [Ahmed, Hassan Ahmed Ibraheem] Port Said Univ, Fac Sci, Dept Bot, Port Said 42522, Egypt; [Shabala, Sergey] Foshan Univ, Int Res Ctr Environm Membrane Biol, Foshan 528000, Peoples R China; [Goemann, Karsten] Univ Tasmania, Cent Sci Lab, Private Bag 74, Hobart, Tas 7001, Australia</t>
  </si>
  <si>
    <t>University of Tasmania; Egyptian Knowledge Bank (EKB); Port Said University; Foshan University; University of Tasmania</t>
  </si>
  <si>
    <t>Shabala, L (corresponding author), Univ Tasmania, Tasmanian Inst Agr, Hobart, Tas 7005, Australia.</t>
  </si>
  <si>
    <t>L.Shabala@utas.edu.au</t>
  </si>
  <si>
    <t>FEB</t>
  </si>
  <si>
    <t>10.1016/j.envexpbot.2021.104692</t>
  </si>
  <si>
    <t>NOV 2021</t>
  </si>
  <si>
    <t>WOS:000744240500003</t>
  </si>
  <si>
    <t>Issa, HK; El-Bana, MI; Bahgat, MM; Abou Dobara, MI</t>
  </si>
  <si>
    <t>Issa, Heba K.; El-Bana, Magdy I.; Bahgat, Magdy M.; Abou Dobara, Mohamed I.</t>
  </si>
  <si>
    <t>Seasonal Variations in Soil and Bacteriological Properties as Affected by Phytogenic Mounds (Nebkhas) of Halocnemum strobilaceum in Lake Manzala, Egypt</t>
  </si>
  <si>
    <t>PHYTOGENIC mounds (nebkhas) formed by halophytes are widely distributed in coastal and desert environments. Such nebkhas provide loci for geochemical and biological activities that influence ecosystem processes and function. Seasonal variation in soil and bacterial properties were investigated within the nebkhas under the canopy of Halocnemum strobilaceum and in the surrounding unvegetated sites at salt marshes of Lake Manzala. The parameters measured include soil moisture, organic matter, total nitrogen and phosphorus, pH, electrical conductivity (EC), and bacterial community and enzyme characteristics. Enrichment ratios for soil salinity and nutrients were evaluated to indicate the salinity and fertility islands within nebkhas. Soil moisture content showed significant differences between the different seasons with the highest value in winter (16.55%) at unvegetated control site. Soil electrical conductivity, total nitrogen and phosphorus had their significantly higher values in nebkhas during autumn. The enrichment values for the measured soil parameters ranged from 0.31 to 4.09 in the four seasons which indicates a clear accumulation effect for soil nutrients and salts within the nebkhas under the canopy of H. strobilaceum. Bacterial abundance was consistently higher in nebkhas through all seasons. Eleven genera of bacteria belong to Firmicutes, Actinobacteria and proteobacteria phyla were recorded in nebkha and unvegetated sites. These genera varied in their occurrence between the two locations and the four seasons. It can be concluded that the formation of nebkhas by halophytic vegetation have noticeable effects on accumulation of soil salinity and fertility during different seasons that affect bacterial abundance and activity in coastal environment.</t>
  </si>
  <si>
    <t>[Issa, Heba K.; El-Bana, Magdy I.; Bahgat, Magdy M.] Port Said Univ, Dept Bot, Fac Sci, Port Said, Egypt; [Bahgat, Magdy M.] Jazan Univ, Coll Pharm, Jizan, Saudi Arabia; [Abou Dobara, Mohamed I.] Damietta Univ, Fac Sci, Dept Bot &amp; Microbiol, Dumyat, Egypt</t>
  </si>
  <si>
    <t>Egyptian Knowledge Bank (EKB); Port Said University; Jazan University; Egyptian Knowledge Bank (EKB); Damietta University</t>
  </si>
  <si>
    <t>El-Bana, MI (corresponding author), Port Said Univ, Dept Bot, Fac Sci, Port Said, Egypt.</t>
  </si>
  <si>
    <t>mag_bana@yahoo.co.uk</t>
  </si>
  <si>
    <t>10.21608/ejbo.2017.811.1051</t>
  </si>
  <si>
    <t>WOS:000449413500011</t>
  </si>
  <si>
    <t>Tissue-specificity of ROS-induced K+ and Ca2+ fluxes in succulent stems of the perennial halophyte Sarcocornia quinqueflora in the context of salinity stress tolerance</t>
  </si>
  <si>
    <t>PLANT PHYSIOLOGY AND BIOCHEMISTRY</t>
  </si>
  <si>
    <t>The ability of halophytes to thrive under saline conditions implies efficient ROS detoxification and signalling. In this work, the causal relationship between key membrane transport processes involved in maintaining plant ionic homeostasis and oxidative stress tolerance was investigated in a succulent perennial halophyte Sarcocornia quinqueflora. The flux responses to oxidative stresses induced by either hydroxyl radicals (OH center dot) or hydrogen peroxide (H2O2) were governed largely by (1) the type of ROS applied; (2) the tissue-specific origin and function (parenchymatic or chlorenchymatic); and (3) the tissue location in respect to the suberized endodermal barrier. The latter implied significant differences in responses between outer (water storage-WS; palisade tissue-Pa) and inner (internal photosynthetic layer-IP; stele parenchyma-SP) stem tissues. The ability of the cell to retain K+ under OH center dot stress varied between different tissues and was ranked in the following descending order: WS&gt;Pa&gt;IP&gt;SP. OH center dot always led to Ca2+ influx in all stem tissues, while treatment with H2O2 induced tissue-specific Ca2+ signatures. The inner/outer K+ ratio was the highest (similar to 2.6) under the optimum NaCl dosage (200 mM) in comparison to non-saline (similar to 0.4) and severe (800 mM; similar to 0.7) conditions, implying that a higher K+ concentration in the inner tissues is important for optimum growth. The overall results demonstrate a clear link between plant anatomical structure and ability of its tissues to maintain ionic homeostasis, via modulating their ROS sensitivity.</t>
  </si>
  <si>
    <t>[Ahmed, Hassan Ahmed Ibraheem; Shabala, Lana; Shabala, Sergey] Univ Tasmania, Tasmanian Inst Agr, Hobart, Tas 7005, Australia; [Ahmed, Hassan Ahmed Ibraheem] Port Said Univ, Fac Sci, Dept Bot, Port Said 42526, Egypt; [Shabala, Sergey] Foshan Univ, Int Res Ctr Environm Membrane Biol, Foshan 528000, Peoples R China</t>
  </si>
  <si>
    <t>hassan.ahmed@utas.edu.au; Sergey.Shabala@utas.edu.au</t>
  </si>
  <si>
    <t>SEP</t>
  </si>
  <si>
    <t>10.1016/j.plaphy.2021.07.006</t>
  </si>
  <si>
    <t>JUL 2021</t>
  </si>
  <si>
    <t>WOS:000692319900041</t>
  </si>
  <si>
    <t>Elgarahy, AM; Maged, A; Elwakeel, KZ; El-Gohary, F; El-Qelish, M</t>
  </si>
  <si>
    <t>Elgarahy, Ahmed M.; Maged, Ali; Elwakeel, Khalid Z.; El-Gohary, Fatma; El-Qelish, Mohamed</t>
  </si>
  <si>
    <t>Tuning cationic/anionic dyes sorption from aqueous solution onto green algal biomass for biohydrogen production</t>
  </si>
  <si>
    <t>ENVIRONMENTAL RESEARCH</t>
  </si>
  <si>
    <t>Global water security and energy demands associated with uncontrollable population growth and rapid indus-trial progress are one of the utmost serious needs dangerously confronting humanity. On account of waste as a wealth strategy; a multifunctional eco-friendly sorbent (MGAP) from green alga was prepared successfully for remediation of cationic/anionic organic dyes and biohydrogen production. The structural and morphological properties of sorbent were systematically scrutinized by a variety of spectral analyses. The loading capacity of MGAP towards rhodamine B (RhB) and methyl orange (MO) dyes was inclusivity inspected under variable experimental conditions. The adsorption kinetics of both dyes onto MGAP was in good agreement with pseudo -second-order theory, whereas adsorption isotherms could fit well with the Langmuir model, with satisfactory loading capacities of 144.92 and 196.04 mg g-1 for RhB and MO molecules, respectively. Moreover, ultra-sonication treatment admirably decreased the sorption equilibrium time from 180.0 min to 30.0 min. Further-more, spent sorbent was managed particularly for biohydrogen production with a measured yield of 112.89, 116.59, and 128.17 mL-H2/gVS for MGAP, MGAP-MO, and MGAP-RhB, respectively. Overall, the produced MGAP can potentially be offered up as a promising dye scavenger for wastewater remediation and biohydrogen production, thereby fulfilling waste management and circular economy.</t>
  </si>
  <si>
    <t>[Elgarahy, Ahmed M.] Egyptian Propylene &amp; Polypropylene Co EPPC, Port Said, Egypt; [Maged, Ali; Elwakeel, Khalid Z.] Port Said Univ, Fac Sci, Environm Sci Dept, Environm Chem Div, Port Said, Egypt; [Maged, Ali] Suez Univ, Fac Sci, Geol Dept, El Salam City 43518, Suez, Egypt; [El-Gohary, Fatma; El-Qelish, Mohamed] Natl Res Ctr, Water Pollut Res Dept, El Buhouth St, Cairo 12622, Egypt</t>
  </si>
  <si>
    <t>Egyptian Knowledge Bank (EKB); Port Said University; Egyptian Knowledge Bank (EKB); Suez University; Egyptian Knowledge Bank (EKB); National Research Centre (NRC)</t>
  </si>
  <si>
    <t>Elgarahy, AM (corresponding author), Egyptian Propylene &amp; Polypropylene Co EPPC, Port Said, Egypt.</t>
  </si>
  <si>
    <t>Ali.Maged@suezuni.edu.eg</t>
  </si>
  <si>
    <t>JAN 1</t>
  </si>
  <si>
    <t>10.1016/j.envres.2022.114522</t>
  </si>
  <si>
    <t>NOV 2022</t>
  </si>
  <si>
    <t>WOS:000883789500001</t>
  </si>
  <si>
    <t>Elnhas, GA; Kottb, MR; Baka, ZAM; Ibrahim, AH</t>
  </si>
  <si>
    <t>Elnhas, Gehad A.; Kottb, Metwally R.; Baka, Zakaria A. M.; Ibrahim, Ali H.</t>
  </si>
  <si>
    <t>Antifungal Potentiality and Physiological Characterization of Trichoderma isolates from Port Said Governorate</t>
  </si>
  <si>
    <t>A TOTAL of twenty Trichoderma isolates belonging to seven species were isolated from several locations at Port Said Governorate. Physiological characteristics of these isolates and their antagonistic effect against Sclerotinia sclerotiorum, the causative agent of white mold of Phaseolus vulgaris were evaluated. Trichoderma polysporum 2 showed the highest activity of total cellulase reached up to 2.95 filter paper unit ml(-1) T. harzianum 2 had the highest endoglucanase activity (5A7 IU ml(-1)), whereas T. polysporum 1 had the highest chitinase activity (1.01 IU ml(-1)). Siderophores production was assayed using FeCl3, tetrazolium, Arnow's and spectrophotometric tests. Most of the isolates were able to produce hydroxamate and carboxylate types of siderophores. The ability of Trichoderma to produce indole acetic acid (IAA) and gibbereilic acid (GA(3)) were also investigated. Trichaiernut harzianum 2 showed the highest concentration of IAA in broth medium reached up to 13.19 mu g/ml, whereas T. polysporum 1 showed the highest concentration of GA 3 by 586.51 mu g/ml. The antagonistic potentialities of Trichoderma isolates against Sclerotinia sclerotiorum were tested in vitro by using dual culture, base to base assay and the crude liquid extract effect of the isolates. Percentages of inhibition of radial growth of the pathogen by T. polysporum 1 in dual culture and crude extract methods were 45.97% and 87.78%, respectively. Also, the volatiles of T. piluliferum 2 showed a reduction of the radial growth by 66.85%. So, some Trichoderma isolates collected from Port Said soil showed high biocontrol activity against S. sclerotiorum.</t>
  </si>
  <si>
    <t>[Elnhas, Gehad A.; Ibrahim, Ali H.] Port Said Univ, Fac Sci, Bot Dept, Port Said, Egypt; [Kottb, Metwally R.] Suez Canal Univ, Fac Sci, Bot Dept, Ismailia, Egypt; [Baka, Zakaria A. M.] Damietta Univ, Fac Sci, Bot &amp; Microbiol Dept, New Damietta, Egypt</t>
  </si>
  <si>
    <t>Egyptian Knowledge Bank (EKB); Port Said University; Egyptian Knowledge Bank (EKB); Suez Canal University; Egyptian Knowledge Bank (EKB); Damietta University</t>
  </si>
  <si>
    <t>Elnhas, GA (corresponding author), Port Said Univ, Fac Sci, Bot Dept, Port Said, Egypt.</t>
  </si>
  <si>
    <t>gehad101453@sci.psu.edu.eg</t>
  </si>
  <si>
    <t>SPR</t>
  </si>
  <si>
    <t>10.21608/ejbo.2019.6708.1266</t>
  </si>
  <si>
    <t>WOS:000523645700005</t>
  </si>
  <si>
    <t>Eltarabily, MG; Burke, JM; Bali, KM</t>
  </si>
  <si>
    <t>Eltarabily, Mohamed Galal; Burke, John M.; Bali, Khaled M.</t>
  </si>
  <si>
    <t>Impact of Deficit Irrigation on Shallow Saline Groundwater Contribution and Sunflower Productivity in the Imperial Valley, California</t>
  </si>
  <si>
    <t>Yield and production functions of sunflower (Helianthus annuus) were evaluated under full and deficit irrigation practices with the presence of shallow saline groundwater in a semi-arid region in the Imperial Valley of southern California, USA. A growing degree day (GDD) model was utilized to estimate the various growth stages and schedule irrigation events throughout the growing season. The crop was germinated and established using overhead irrigation prior to the use of a subsurface drip irrigation (SDI) system for the remainder of the growing season. Four irrigation treatments were implemented: full irrigation (100% full sunflower crop evapotranspiration, ETC), two reduced irrigation scenarios (95% ETC and 80% ETC), and a deficit irrigation scenario (65% ETC). The salinity of the irrigation water (EC) (Colorado River water) was nearly constant at 1.13 dS.m(-1) during the growing season. The depth to groundwater and groundwater salinity (ECGW) were continuously monitored in five 3 m deep observation wells. Depth to groundwater fluctuated slightly under the full and reduced irrigation treatments, but drastically increased under deficit irrigation, particularly toward the end of the growing season. Estimates of ECGW ranged from 7.34 to 12.62 dS.m(-1). The distribution of soil electrical conductivity (ECS) and soil matric potential were monitored within the active root zone (120 cm) at selected locations in each of the four treatments. By the end of the experiment, soil salinity (ECS) across soil depths ranged from 1.80 to 6.18 dS.m(-1). The estimated groundwater contribution to crop evapotranspiration was 9.03 cm or approximately 16.3% of the ETC of the fully irrigated crop. The relative yields were 91.8%, 82.4%, and 83.5% for the reduced (95% and 80% ETC) and deficit (65% ETC) treatments, respectively, while the production function using applied irrigation water (IW) was: yield = 0.0188 x (IW)(2) - 15.504 x IW + 4856.8. Yield reduction in response to water stress was attributed to a significant reduction in both seed weight and the number of seed produced resulting in overall average yields of 2048.9, 1879.9, 1688.1, and 1710.3 kg.ha(-1) for the full, both reduced, and deficit treatments, respectively. The yield response factor, k(y), was 0.63 with R-2 = 0.745 and the irrigation water use efficiencies (IWUE) were 3.70, 3.57, 3.81, and 4.75 kg.ha(-1).mm(-1) for the full, reduced, and deficit treatments, respectively. Our results indicate that sunflowers can sustain the implemented 35% deficit irrigation with root water uptake from shallow groundwater in arid regions with a less than 20% reduction in yield.</t>
  </si>
  <si>
    <t>[Eltarabily, Mohamed Galal] Port Said Univ, Fac Engn, Civil Engn Dept, Port Said 42523, Egypt; [Eltarabily, Mohamed Galal; Bali, Khaled M.] Univ Calif Parlier, UC Kearney Agr Res &amp; Extens Ctr, Parlier, CA 93648 USA; [Burke, John M.] Univ Georgia, Dept Plant Biol, Miller Plant Sci, Athens, GA 30602 USA</t>
  </si>
  <si>
    <t>Egyptian Knowledge Bank (EKB); Port Said University; University System of Georgia; University of Georgia</t>
  </si>
  <si>
    <t>Eltarabily, MG (corresponding author), Port Said Univ, Fac Engn, Civil Engn Dept, Port Said 42523, Egypt.;Eltarabily, MG (corresponding author), Univ Calif Parlier, UC Kearney Agr Res &amp; Extens Ctr, Parlier, CA 93648 USA.</t>
  </si>
  <si>
    <t>meltarabily@ucdavis.edu; jmburke@uga.edu; kmbali@ucanr.edu</t>
  </si>
  <si>
    <t>10.3390/w12020571</t>
  </si>
  <si>
    <t>WOS:000519846500262</t>
  </si>
  <si>
    <t>Effect of Deficit Irrigation on Nitrogen Uptake of Sunflower in the Low Desert Region of California</t>
  </si>
  <si>
    <t>Nitrogen (N) accounts for more than 80% of the total mineral nutrients absorbed by plants and it is the most widely limiting element for crop production, particularly under water deficit conditions. For a comprehensive understanding of sunflower Helianthus annuus N uptake under deficit irrigation conditions, experimental and numerical simulation studies were conducted for full (100% ETC) and deficit (65% ETC) irrigation practices under the semi-arid conditions of the Imperial Valley, California, USA. Plants were established with overhead sprinkler irrigation before transitioning to subsurface drip irrigation (SDI). Based on pre-plant soil N testing, 39 kg ha(-1) of N and 78 kg ha(-1) of P were applied as a pre-plant dry fertilizer in the form of monoammonium phosphate (MAP) and an additional application of 33 kg ha(-1) of N from urea ammonium nitrate (UAN-32) liquid fertilizer was made during the growing season. Soil samples at 15-cm depth increments to 1.2 m (8 layers, 15 cm each) were collected prior to planting and at three additional time points from two locations each in the full and deficit irrigation treatments. We used HYDRUS/2D for the simulation in this study and the model was calibrated for the soil moisture parameters (theta(s) and theta(r)), the rate constant factors of nitrification (the sensitive parameter) in the liquid and solid states (mu(w,3), and mu(s,3)). The HYDRUS model predicted cumulative root water uptake fluxes of 533 mm and 337 mm for the 100% ETC and 65% ETC, respectively. The simulated cumulative drainage depths were 23.7 mm and 20.4 mm for the 100% ETC and 65% ETC which represented only 4% and 5% of the applied irrigation water, respectively. The soil wetting profile after SDI irrigation was mostly around emitters for the last four SDI irrigation events, while the maximum values of soil moisture in the top 30 cm of the soil profile were 0.262 cm(3) cm(-3) and 0.129 cm(3) cm(-3) for 100% ETC and 65% ETC, respectively. The 16.5 kg ha(-1) (NH2)(2)CO (50% of the total N) that was applied during the growing season was completely hydrolyzed to NH4+ within 7 days of application, while 4.36 mg cm(-1) cumulative decay was achieved by the end of the 98-day growing season. We found that 86% of NH4+ (74.25 mg cm(-1)) was nitrified to NO3- while 14% remained in the top 50 cm of the soil profile. The denitrification and free drainage of NO3- were similar for 100% ETC and 65% ETC, and the maximum nitrate was drained during the sprinkler irrigation period. By the end of the growing season, 30.8 mg cm(-1) of nitrate was denitrified to N-2 and the reduction of nitrate plant uptake was 17.1% for the deficit irrigation section as compared to the fully irrigated side (19.44 mg cm(-1) vs. 16.12 mg cm(-1)). This reduction in N uptake due to deficit irrigation on sunflower could help farmers conserve resources by reducing the amount of fertilizer required if deficit irrigation practices are implemented due to the limited availability of irrigation water.</t>
  </si>
  <si>
    <t>[Eltarabily, Mohamed Galal; Bali, Khaled M.] Univ Calif Parlier, Kearney Agr Res &amp; Extens Ctr, Parlier, CA 93648 USA; [Eltarabily, Mohamed Galal] Port Said Univ, Fac Engn, Civil Engn Dept, Port Said 42523, Egypt; [Burke, John M.] Univ Georgia, Dept Plant Biol, Miller Plant Sci, Athens, GA 30602 USA</t>
  </si>
  <si>
    <t>Eltarabily, MG (corresponding author), Univ Calif Parlier, Kearney Agr Res &amp; Extens Ctr, Parlier, CA 93648 USA.;Eltarabily, MG (corresponding author), Port Said Univ, Fac Engn, Civil Engn Dept, Port Said 42523, Egypt.</t>
  </si>
  <si>
    <t>NOV</t>
  </si>
  <si>
    <t>10.3390/w11112340</t>
  </si>
  <si>
    <t>WOS:000502264500142</t>
  </si>
  <si>
    <t>Gomaa, E; El Deeb, S; Ibrahim, AE; Faisal, MM</t>
  </si>
  <si>
    <t>Gomaa, Eman; El Deeb, Sami; Ibrahim, Adel Ehab; Faisal, Mennatullah M.</t>
  </si>
  <si>
    <t>Bimodal Release Two-In-One Clonazepam Matrix Lozenge Tablets for Managing Anxiety-Related Disorders: Formulation, Optimization and In Vivo Evaluation</t>
  </si>
  <si>
    <t>SCIENTIA PHARMACEUTICA</t>
  </si>
  <si>
    <t>Clonazepam (CLZ), an antipsychotic drug reported for its efficiency in managing anxiety-related disorders, is being marketed only as conventional tablets. Some patients have abstention to swallow the conventional tablets; therefore, the proposed study was aimed at developing a buccal lozenge tablet by direct compression of two types of optimized granules. Conazepam's water solubility was first enhanced by a solid dispersion technique for a fast and better dissolution of type 1 granules, while the impact of gelling polymers was investigated on controlled-release type 2 granules. The optimized formulae met the acceptable pharmacopeial limits for tablets' evaluation. A differential scanning calorimetry study revealed the compatibility between the drug and used excipients. All formulae gave a burst release of CLZ in the first hour of investigation, followed by a sustained release over 24 h. The formula that showed the highest prolonged in vitro release (99.0 + 0.1%), following the Higuchi diffusion model (R-2 = 0.99), was then selected for further study. The formula succeeded in controlling the induced stress in a rat model with a significant impact on the behavioral tests throughout the experiment. The results were further confirmed by a pharmacokinetic study that showed a significant increase in Cmax, Tmax, and AUC (1.5, 2, and 3.9 folds), respectively, compared to oral suspension. The newly proposed delivery system has proven a better efficacy with a reduced dosing frequency.</t>
  </si>
  <si>
    <t>[Gomaa, Eman; Faisal, Mennatullah M.] Zagazig Univ, Fac Pharm, Dept Pharmaceut &amp; Ind Pharm, Zagazig 44519, Egypt; [El Deeb, Sami] Tech Univ Carolo Wilhelmina Braunschweig, Inst Med &amp; Pharmaceut Chem, D-38106 Braunschweig, Germany; [El Deeb, Sami; Ibrahim, Adel Ehab] Univ Nizwa, Nat &amp; Med Sci Res Ctr, POB 33, Birkat Al Mauz 616, Nizwa, Oman; [Ibrahim, Adel Ehab] Port Said Univ, Fac Pharm, Pharmaceut Analyt Chem Dept, Port Fuad 42526, Egypt</t>
  </si>
  <si>
    <t>Egyptian Knowledge Bank (EKB); Zagazig University; Braunschweig University of Technology; University of Nizwa; Egyptian Knowledge Bank (EKB); Port Said University</t>
  </si>
  <si>
    <t>El Deeb, S (corresponding author), Tech Univ Carolo Wilhelmina Braunschweig, Inst Med &amp; Pharmaceut Chem, D-38106 Braunschweig, Germany.;El Deeb, S (corresponding author), Univ Nizwa, Nat &amp; Med Sci Res Ctr, POB 33, Birkat Al Mauz 616, Nizwa, Oman.</t>
  </si>
  <si>
    <t>eman_pharmaceutics@yahoo.com; s.eldeeb@tu-bs.de; adel@unizwa.edu.om; mennafaisal@yahoo.com</t>
  </si>
  <si>
    <t>10.3390/scipharm90030043</t>
  </si>
  <si>
    <t>WOS:000859643500001</t>
  </si>
  <si>
    <t>Bali, KM; Eltarabily, MG; Berndtsson, R; Selim, T</t>
  </si>
  <si>
    <t>Bali, Khaled M.; Eltarabily, Mohamed G.; Berndtsson, Ronny; Selim, Tarek</t>
  </si>
  <si>
    <t>Nutrient and salinity management for spinach production under sprinkler irrigation in the low desert region of California</t>
  </si>
  <si>
    <t>IRRIGATION SCIENCE</t>
  </si>
  <si>
    <t>The efficiency of irrigation, as well as optimization of nutrients, affect spinach yield in all growth stages. In this study, the sensitivity of spinach (early and mature yields) to shallow saline groundwater and the effect of fertigation treatments on mature yield were experimentally investigated. The sprinkler irrigation experiments were conducted on 0.47 ha of silty clay soil at the University of California Desert Research and Extension Center (DREC) in Imperial Valley, California. Twelve beds in the experimental field were chosen randomly to investigate the effect of three fertigation treatments on spinach yield. Three rates of urea ammonium nitrate (UAN-32) fertilizer; T-1: 200 kg ha(-1) (150%), T-2: 133.3 kg ha(-1) (100%), and T-3: 66.7 kg ha(-1) (50%) in four replicates were applied. Soil samples to depths of up to 120 cm were collected at baby leaves and mature harvesting dates (17th October and 19th November 2019, respectively) for salinity measurements. Additionally, soil matric potential through the 120 cm soil depth was measured and groundwater levels in five observation wells were recorded during the growing season. Results showed that average soil salinity at baby leaves harvesting stage through the top 60 cm active root zone depth ranged from 0.61 to 1.48 dS m(-1), which is lower than the spinach salinity threshold limit (2 dS m(-1)), while the average groundwater depth was 1.90 m with salinity ranging from 6.35 to 10.60 dS m(-1). Correlation analysis showed that the baby spinach leaves yield was weakly correlated (r = 0.40) to the average soil salinity in the top 60 cm soil depth. Although groundwater and top 60 cm soil salinity showed an increase at the mature yield harvesting stage, the mature yield was weakly correlated to soil salinity (p = 0.116). As the UAN-32 rate increased, the mature spinach yield increased. The mature spinach yields were 17.31, 14.00, and 12.54 ton ha(-1) for T-1, T-2, and T-3 fertigation treatments, respectively. However, only a 10% reduction in yield occurred in T-3 treatment corresponding to a 50% reduction in UAN-32 rate by 66.7 kg ha(-1). Based on the results of this study, shallow saline groundwater has little impact on spinach yield. In addition, the 50% increase in UAN-32 rate had a significant impact on mature spinach yield. The 150% UAN-32 rate resulted in an increase in spinach yield and could be used in arid and semiarid regions with similar conditions to the Imperial Valley but additional measures to minimize the leaching of nitrate from the root zone and to reduce the load of nitrogen in drainage water are needed to minimize the potential negative impact of over-fertigation on the environment.</t>
  </si>
  <si>
    <t>[Bali, Khaled M.; Eltarabily, Mohamed G.] Univ Calif, Kearney Agr Res &amp; Extens Ctr, Parlier, CA 93648 USA; [Eltarabily, Mohamed G.; Selim, Tarek] Port Said Univ, Civil Engn Dept, Fac Engn, Port Said 42523, Egypt; [Berndtsson, Ronny] Lund Univ, Div Water Resources Engn, Box 118, S-22100 Lund, Sweden; [Berndtsson, Ronny] Lund Univ, Ctr Adv Middle Eastern Studies, Box 201, S-22100 Lund, Sweden</t>
  </si>
  <si>
    <t>University of California System; University of California Berkeley; Egyptian Knowledge Bank (EKB); Port Said University; Lund University; Lund University</t>
  </si>
  <si>
    <t>Eltarabily, MG (corresponding author), Univ Calif, Kearney Agr Res &amp; Extens Ctr, Parlier, CA 93648 USA.;Eltarabily, MG (corresponding author), Port Said Univ, Civil Engn Dept, Fac Engn, Port Said 42523, Egypt.</t>
  </si>
  <si>
    <t>kmbali@ucanr.edu; eng_m_trabily@eng.psu.edu.eg; ronny.berndtsson@tvrl.lth.se; eng_tarek_selim@yahoo.com</t>
  </si>
  <si>
    <t>10.1007/s00271-021-00740-4</t>
  </si>
  <si>
    <t>JUN 2021</t>
  </si>
  <si>
    <t>WOS:000658107400001</t>
  </si>
  <si>
    <t>Selim, T; Bouksila, F; Hamed, Y; Berndtsson, R; Bahri, A; Persson, M</t>
  </si>
  <si>
    <t>Selim, Tarek; Bouksila, Fethi; Hamed, Yasser; Berndtsson, Ronny; Bahri, Akissa; Persson, Magnus</t>
  </si>
  <si>
    <t>Field experiment and numerical simulation of point source irrigation with multiple tracers</t>
  </si>
  <si>
    <t>PLOS ONE</t>
  </si>
  <si>
    <t>Dyes like Brilliant Blue have similar adsorptive behaviour as some organic contaminants, e.g., pesticides. Bromide ions, on the other hand, move much like NO3-N (fertilizer) in soil. Consequently, by using these two tracers, it is possible to in a general way mimic how organic contaminants and fertilizers may move through soils. Three plots with sandy soil in semiarid Tunisia were irrigated during three successive hours using a single irrigation dripper and high-saline solution (10.50 dS m(-1)) containing dye and bromide. Fifteen hours after cease of infiltration, horizontal 5 cm trenches were dug in the soil and dye pattern, bromide concentration, and soil water content were recorded. Preferential flow occurred to some degree, however, it did not dominate the solute transport process. Therefore, drip irrigation can be recommended to improve plant culture for a better water and soil nutrient adsorption. Numerical simulation using HYDRUS-2D/3D was performed to replicate the field experiments. Observed soil water contents before and after infiltration were used to run an inverse parameter estimation procedure to identify soil hydraulic parameters. It was found that for both field experiments and numerical simulations the mobility of bromide is different from the mobility of dye. The dye was retarded approximately twice by volume as compared to bromide. The simulation results support the use of HYDRUS-2D/3D as a rapid and labor saving tool for investigating tracers' mobility in sandy soil under point source irrigation.</t>
  </si>
  <si>
    <t>[Selim, Tarek; Hamed, Yasser] Port Said Univ, Fac Engn, Civil Engn Dept, Port Said, Egypt; [Bouksila, Fethi] Natl Inst Res Rural Engn Water &amp; Forests INRGREF, Tunis, Tunisia; [Berndtsson, Ronny; Persson, Magnus] Lund Univ, Dept Water Resources Engn, Lund, Sweden; [Berndtsson, Ronny] Lund Univ, Ctr Middle Eastern Studies, Lund, Sweden; [Bahri, Akissa] Natl Agron Inst Tunisia, Tunis, Tunisia</t>
  </si>
  <si>
    <t>Egyptian Knowledge Bank (EKB); Port Said University; Lund University; Lund University; Universite de Carthage</t>
  </si>
  <si>
    <t>Selim, T (corresponding author), Port Said Univ, Fac Engn, Civil Engn Dept, Port Said, Egypt.</t>
  </si>
  <si>
    <t>eng_tarek_selim@yahoo.com</t>
  </si>
  <si>
    <t>JAN 2</t>
  </si>
  <si>
    <t>e0190500</t>
  </si>
  <si>
    <t>10.1371/journal.pone.0190500</t>
  </si>
  <si>
    <t>WOS:000419101600132</t>
  </si>
  <si>
    <t>El-Sayed, MY; Fetooh, H; Refat, MS; Eldaroti, HH; Adam, AMA; Saad, HA</t>
  </si>
  <si>
    <t>El-Sayed, Mohamed Y.; Fetooh, Hammad; Refat, Moamen S.; Eldaroti, Hala H.; Adam, Abdel Majid A.; Saad, Hosam A.</t>
  </si>
  <si>
    <t>Complexes of the plant hormone gibberellic acid with the Pt(II), Au(III), Ru(III), V(III), and Se(IV) ions: preparation, characterization, and in vitro evaluation of biological activity</t>
  </si>
  <si>
    <t>JOURNAL OF MOLECULAR LIQUIDS</t>
  </si>
  <si>
    <t>Gibberellic acid (GA(3)) is one of the natural plant hormones. That plays versatile roles in the regulating a wide range of processes involved in plant growth and development. This work concerns the preparation, physicochemical characterization, and pharmacological properties of GA(3) complexes with the ions Pt(II), Au(III), Ru(III), V(III), and Se(IV). These complexes were prepared with a 1:1 ratio at 65 degrees C in neutral media using a solution of 5% NH3 at pH 7. Then, the complexes were characterized using several physicochemical techniques including an elemental analysis, molar conductance, magnetic moment, H-1 and C-13 NMR, IR, UV-Vis, thermogravimetry, SEM, TEM, and XRD techniques. Finally, the complexes were assayed in vitro against two Gram-positive bacteria, two Gram-negative bacteria, and two human tumor cell lines. The results showed that GA((3) over bar)( )acts as a bidentate ligand and coordinating with the carboxylate group. Se (IV) and Au (III) complexes had a higher antibacterial activity than those of the conventional drugs, where the IC50 of the Pt(II) and Au(III) complexes for the cancer (HepG2 and MCF-7) cell lines were higher than those of the conventional drugs. (C) 2019 Elsevier B.V. All rights reserved.</t>
  </si>
  <si>
    <t>[El-Sayed, Mohamed Y.] Jouf Univ, Coll Sci, Chem Dept, POB 2014, Sakaka, Saudi Arabia; [El-Sayed, Mohamed Y.; Fetooh, Hammad; Saad, Hosam A.] Zagazig Univ, Fac Sci, Dept Chem, Zagazig, Egypt; [Refat, Moamen S.; Adam, Abdel Majid A.; Saad, Hosam A.] Taif Univ, Fac Sci, Dept Chem, POB 888, At Taif 21974, Saudi Arabia; [Refat, Moamen S.] Port Said Univ, Dept Chem, Fac Sci, Port Said, Egypt; [Eldaroti, Hala H.] Alzaeim Alazhari Univ, Fac Educ, Dept Chem, Khartoum, Sudan</t>
  </si>
  <si>
    <t>Al Jouf University; Egyptian Knowledge Bank (EKB); Zagazig University; Taif University; Egyptian Knowledge Bank (EKB); Port Said University</t>
  </si>
  <si>
    <t>Refat, MS (corresponding author), Taif Univ, Fac Sci, Dept Chem, POB 888, At Taif 21974, Saudi Arabia.</t>
  </si>
  <si>
    <t>msrefat@yahoo.com</t>
  </si>
  <si>
    <t>DEC 15</t>
  </si>
  <si>
    <t>10.1016/j.molliq.2019.111895</t>
  </si>
  <si>
    <t>WOS:000506712600108</t>
  </si>
  <si>
    <t>Eltarabily, MG; Bali, KM; Negm, AM; Yoshimura, C</t>
  </si>
  <si>
    <t>Eltarabily, Mohamed Galal; Bali, Khaled M.; Negm, Abdelazim M.; Yoshimura, Chihiro</t>
  </si>
  <si>
    <t>Evaluation of Root Water Uptake and Urea Fertigation Distribution under Subsurface Drip Irrigation</t>
  </si>
  <si>
    <t>Shallow groundwater contamination by nitrate is frequent in agricultural lands in Egypt because of the use of urea fertilizers. The urea transformation process in the vadose zone was simulated using a HYDRUS-2D model, Software package for simulations of 2D movement of water, heat, and multiple solutes in variably saturated media, for subsurface drip irrigation. The root water and nutrient uptake were assessed for three soil types (sandy loam, loam, and silty loam) with three emitter discharge levels (1.0 L h(-1), 1.50 L h(-1), and 2.0 L h(-1)), for a comparison of three fertigation strategies (A) at the beginning, (B) at the end, and (C) at the middle of the irrigation cycle. The extension of the wetted area mainly depends on soil hydraulic conductivity. The high emitter discharge with a short irrigation time is suitable for shallow-rooted crops. The cumulative flux was highest for silty loam soil and the lowest was for the sandy loam soil (1891, and 1824 cm(3)) for the 2 L h(-1) emitter discharge within the 35 days simulation. The cumulative drainage significantly differs among soil types with little effect of emitter discharge. It recorded 1213, 295, 11.9 cm(3) for sandy loam, loam, silty loam, respectively. Urea transformation is controlled by hydrolysis and nitrification as well as the adsorption coefficient of ammonium. Nitrate distribution is mainly governed by soil type rather than the emitter discharge where the sandy loam soil is more highly susceptible to nitrate leaching than to silty loam. Nitrate concentration has recorded the minimum possible level when applying the urea fertilizer at the beginning of the irrigation event for sandy loam and loam soil while for the silty loam soil, urea application at the middle of the irrigation event is more effective. Urea application at the end of the irrigation event gives the highest accumulated leached nitrate concentration below the root zone and should be avoided (the worst strategy).</t>
  </si>
  <si>
    <t>[Eltarabily, Mohamed Galal; Bali, Khaled M.] Univ Calif, Kearney Agr Res &amp; Extens Ctr, Parlier, CA 93648 USA; [Eltarabily, Mohamed Galal] Port Said Univ, Fac Engn, Civil Engn Dept, Port Said 42523, Egypt; [Negm, Abdelazim M.] Zagazig Univ, Fac Engn, Water &amp; Water Struct Engn Dept, Zagazig 44519, Egypt; [Yoshimura, Chihiro] Tokyo Inst Technol, Dept Civil &amp; Environm Engn, Meguro Ku, Tokyo 1528550, Japan</t>
  </si>
  <si>
    <t>University of California System; University of California Berkeley; Egyptian Knowledge Bank (EKB); Port Said University; Egyptian Knowledge Bank (EKB); Zagazig University; Tokyo Institute of Technology</t>
  </si>
  <si>
    <t>Eltarabily, MG (corresponding author), Univ Calif, Kearney Agr Res &amp; Extens Ctr, Parlier, CA 93648 USA.;Eltarabily, MG (corresponding author), Port Said Univ, Fac Engn, Civil Engn Dept, Port Said 42523, Egypt.</t>
  </si>
  <si>
    <t>meltarabily@ucdavis.edu</t>
  </si>
  <si>
    <t>JUL</t>
  </si>
  <si>
    <t>10.3390/w11071487</t>
  </si>
  <si>
    <t>WOS:000480632300172</t>
  </si>
  <si>
    <t>Awad, A; Wan, L; El-Rawy, M; Eltarabily, MG</t>
  </si>
  <si>
    <t>Awad, Ahmed; Wan, Luo; El-Rawy, Mustafa; Eltarabily, Mohamed Galal</t>
  </si>
  <si>
    <t>Proper predictions of the water fate in agricultural lands: Indispensable condition for better crop water requirements estimates</t>
  </si>
  <si>
    <t>AIN SHAMS ENGINEERING JOURNAL</t>
  </si>
  <si>
    <t>This study proposes a new approach to employ the hydrology-based predictions of the water fate, rather than empirical ones, to estimate crop water requirements (CWRs) in artificially-drained agricultural lands. The study area comprises a 12 ha-wheat-land that locates in the lower reaches of the Yangtze River, China, for the growing season of 2018-2019. Despite there was almost no need for irrigation in the study area due to the amble rainfall; the empirical prediction of the water fate caused overestimations in CWRs (30840 m(3)). Under the same data of evapotranspiration and precipitation, the new approach enhanced CWRs estimates (12750 m(3)), and this is due to the well-known accuracy of hydrology- based approaches in predicting the water fate. In addition, the water fate in the study area was hydrological simulated and predicted under some scenarios of field conditions and management practices, and the new approach was applied to estimate CWRs under these scenarios. It was revealed that changes in the water fate affected much CWRs and caused an increase (up to 80%), compared to the estimated value under baseline conditions. Therefore, the accurate prediction of the water fate is indispensable for better CWRs estimates along with better utilization of available water resources. In addition, the new approach presented in this study can be applied to estimate future CWRs in artificially drained lands, along with the assessment of various impacts of many field conditions and management practices on CWRs. (C) 2021 THE AUTHORS. Published by Elsevier BV on behalf of Faculty of Engineering, Ain Shams University.</t>
  </si>
  <si>
    <t>[Awad, Ahmed; Wan, Luo] Yangzhou Univ, Coll Water Resources &amp; Hydropower Engn, Yangzhou 225009, Jiangsu, Peoples R China; [Awad, Ahmed] Egyptian Minist Water Resources &amp; Irrigat MWRI, Cairo, Egypt; [El-Rawy, Mustafa] Minia Univ, Fac Engn, Civil Engn Dept, Al Minya 61111, Egypt; [El-Rawy, Mustafa] Shaqra Univ, Coll Engn, Civil Engn Dept, Dawadmi 11911, Ar Riyadh, Saudi Arabia; [Eltarabily, Mohamed Galal] Port Said Univ, Fac Engn, Civil Engn Dept, Port Said 42523, Egypt; [Eltarabily, Mohamed Galal] Univ Calif Parlier, UC Kearney Agr Res &amp; Extens Ctr, Parlier, CA 93648 USA</t>
  </si>
  <si>
    <t>Yangzhou University; Ministry of Water Resources &amp; Irrigation; Egyptian Knowledge Bank (EKB); Minia University; Shaqra University; Egyptian Knowledge Bank (EKB); Port Said University</t>
  </si>
  <si>
    <t>Eltarabily, MG (corresponding author), Port Said Univ, Fac Engn, Civil Engn Dept, Port Said 42523, Egypt.</t>
  </si>
  <si>
    <t>eng_ahmed_awad@yahoo.com; dh17004@yzu.edu.cn; mustafa.elrawy@mu.edu.eg; eng_m_trabily@eng.psu.edu.eg</t>
  </si>
  <si>
    <t>10.1016/j.asej.2021.02.003</t>
  </si>
  <si>
    <t>WOS:000700578200004</t>
  </si>
  <si>
    <t>Al-Rowaily, SL; Al-Nomari, GSS; Assaeed, AM; Facelli, JM; Dar, BM; El-Bana, MI; Abd-ElGawad, AM</t>
  </si>
  <si>
    <t>Al-Rowaily, Saud L.; Al-Nomari, Gameel S. S.; Assaeed, Abdulaziz M.; Facelli, Jose M.; Dar, Basharat M.; El-Bana, Magdy I.; Abd-ElGawad, Ahmed M.</t>
  </si>
  <si>
    <t>Infection byPlicosepalus curviflorusmistletoe affects the nutritional elements ofAcaciaspecies and soil nutrient recycling in an arid rangeland</t>
  </si>
  <si>
    <t>PLANT ECOLOGY</t>
  </si>
  <si>
    <t>Mistletoes are epiphytic hemiparasitic plants that are known to negatively affect the growth of their hosts, increase tree mortality, and as a consequence change the community dynamics. Mistletoe alters the mineral nutrition of the host and the nutrient cycle in the soil. In the present study, the elemental nutrient status is described forAcacia asak,A. ehrenbergiana,A. gerrardii, andA. tortilisthat were infected with the mistletoePlicosepalus curviflorus, at three levels of infection (no infection, low and high infection). The nutrients of the mistletoe and the soil under the studied acacias were also determined. The elemental contents of the infectedAcaciaspecies were significantly reduced compared to non-infected trees, particularly for potassium and sodium. The reduction in the elemental composition was also species-specific and dependent on infection density. Elemental contents of the mistletoe were significantly higher than theirAcaciahosts, particularly for nitrogen, phosphorus, and potassium, and the concentrations of minerals in mistletoe tissues were host- and density-dependent. This study revealed a significant increase in nutrients in the soil beneath the canopy of infectedAcaciacompared to the non-infected trees. Overall, it appears that mistletoe infection has a dual effect. It threatens the health of theAcacia, potentially killing its host tree due to absorption of host nutrients particularly when the infection intense. It also has a positive effect in that it improves the availability of the micro-habitat of nutrients under the canopy, which in turn may contribute to the maintenance of biodiversity.</t>
  </si>
  <si>
    <t>[Al-Rowaily, Saud L.; Al-Nomari, Gameel S. S.; Assaeed, Abdulaziz M.; Dar, Basharat M.; Abd-ElGawad, Ahmed M.] King Saud Univ, Coll Food &amp; Agr Sci, Dept Plant Prod, POB 2460, Riyadh 11451, Saudi Arabia; [Facelli, Jose M.] Univ Adelaide, Sch Biol Sci, Adelaide, SA 5005, Australia; [El-Bana, Magdy I.] Port Said Univ, Fac Sci, Bot Dept, Port Said 42511, Egypt; [Abd-ElGawad, Ahmed M.] Mansoura Univ, Fac Sci, Dept Bot, Mansoura 35516, Egypt</t>
  </si>
  <si>
    <t>King Saud University; University of Adelaide; Egyptian Knowledge Bank (EKB); Port Said University; Egyptian Knowledge Bank (EKB); Mansoura University</t>
  </si>
  <si>
    <t>Abd-ElGawad, AM (corresponding author), King Saud Univ, Coll Food &amp; Agr Sci, Dept Plant Prod, POB 2460, Riyadh 11451, Saudi Arabia.</t>
  </si>
  <si>
    <t>aibrahim2@ksu.edu.sa</t>
  </si>
  <si>
    <t>10.1007/s11258-020-01058-5</t>
  </si>
  <si>
    <t>JUL 2020</t>
  </si>
  <si>
    <t>WOS:000548844300001</t>
  </si>
  <si>
    <t>Shah, AN; Ahmed, HAI; Abbas, A; Tanveer, M; Fahad, S; Baloch, MS; Ahmad, MI; Saud, S; Song, YH</t>
  </si>
  <si>
    <t>Shah, Adnan Noor; Ahmed, Hassan Ahmed Ibraheem; Abbas, Asad; Tanveer, Mohsin; Fahad, Shah; Baloch, Mohammad Safdar; Ahmad, Muhammad Irfan; Saud, Shah; Song, Youhong</t>
  </si>
  <si>
    <t>Targeting salt stress coping mechanisms for stress tolerance in Brassica: A research perspective (vol 158, pg 53, 2021)</t>
  </si>
  <si>
    <t>Correction</t>
  </si>
  <si>
    <t>[Shah, Adnan Noor; Ahmad, Muhammad Irfan; Song, Youhong] Anhui Agr Univ, Sch Agron, Hefei 230036, Peoples R China; [Ahmed, Hassan Ahmed Ibraheem; Tanveer, Mohsin] Univ Tasmania, Tasmanian Inst Agr, Hobart, Tas, Australia; [Ahmed, Hassan Ahmed Ibraheem] Port Said Univ, Dept Bot, Fac Sci, Port Said 42526, Egypt; [Abbas, Asad] Anhui Agr Univ, Sch Hort, Hefei 230036, Peoples R China; [Fahad, Shah] Hainan Univ, Coll Trop Crops, Hainan Key Lab Sustainable Utilizat Trop Bioresou, Haikou 570228, Hainan, Peoples R China; [Fahad, Shah] Univ Haripur, Dept Agron, Haripur 22620, Pakistan; [Baloch, Mohammad Safdar] Gomal Univ, Dept Agron, Fac Agr, Dera Ismail Khan 29050, Kpk, Pakistan; [Saud, Shah] Northeast Agr Univ, Dept Hort, Harbin 150030, Peoples R China</t>
  </si>
  <si>
    <t>Anhui Agricultural University; University of Tasmania; Egyptian Knowledge Bank (EKB); Port Said University; Anhui Agricultural University; Hainan University; Gomal University; Northeast Agricultural University - China</t>
  </si>
  <si>
    <t>Song, YH (corresponding author), Anhui Agr Univ, Sch Agron, Hefei 230036, Peoples R China.</t>
  </si>
  <si>
    <t>y.song@ahau.edu.cn</t>
  </si>
  <si>
    <t>10.1016/j.plaphy.2020.12.008</t>
  </si>
  <si>
    <t>JAN 2021</t>
  </si>
  <si>
    <t>WOS:000610843600039</t>
  </si>
  <si>
    <t>Hamdy, AE; Abdel-Aziz, HF; El-khamissi, H; AlJwaizea, NI; Abou El-Yazied, A; Selim, S; Tawfik, MM; AlHarbi, K; Ali, MSM; Elkelish, A</t>
  </si>
  <si>
    <t>Hamdy, Ashraf E.; Abdel-Aziz, Hosny F.; El-khamissi, Haitham; AlJwaizea, Nada Ibrahim; Abou El-Yazied, Ahmed; Selim, Samy; Tawfik, Moataz M.; AlHarbi, Khadiga; Ali, Mohamed S. M.; Elkelish, Amr</t>
  </si>
  <si>
    <t>Kaolin Improves Photosynthetic Pigments, and Antioxidant Content, and Decreases Sunburn of Mangoes: Field Study</t>
  </si>
  <si>
    <t>AGRONOMY-BASEL</t>
  </si>
  <si>
    <t>The Keitt mango tree has a low canopy that leads to an increase in sunburned fruits. Hence, the fruit quality is markedly reduced due to the fruit being exposed to physiological disorders. The sunburn injury problem is common due to high levels of solar radiation and the low number of leaves, which minimizes the protection of small, newly formed fruits. Kaolin spray has emerged as a promising approach for mango trees since it improves vegetative growth, yield, and fruit quality in new lands. This search aimed to study the influence of spraying kaolin on Keitt mango trees grafted on 'Succary' rootstock. The treatments were as follows: control, 2%, 4%, and 6% of kaolin. Our results indicated that the applications of kaolin significantly improved leaf area, tree canopy volume, photosynthesis pigments such as chlorophyll-a and b, carotenoids of leaf and yield (kg/tree), and the physical and chemical characteristics of Keitt mango cultivar in comparison with the control. A higher concentration of kaolin decreased the leaf content of antioxidants such as total phenolic, total flavonoid, CAT, POX, and PPO enzyme activities. Furthermore, the number of sunburned fruits was significantly reduced after the application of kaolin in comparison to control fruits. Regarding vegetative growth, our results indicated that adding kaolin at 6% enhanced the leaf surface area and tree canopy volume compared to the control and other treatments. A similar trend was noticed regarding yield and fruit quality, whereas the best values were obtained when kaolin was sprayed at a concentration of 6%. In conclusion, the application of kaolin can improve the production and fruit quality of Keitt mango trees by reducing the effects of adverse summer conditions.</t>
  </si>
  <si>
    <t>[Hamdy, Ashraf E.; Abdel-Aziz, Hosny F.] Al Azhar Univ, Fac Agr, Hort Dept, Cairo 11651, Egypt; [El-khamissi, Haitham] Al Azhar Univ, Fac Agr, Dept Agr Biochem, Cairo 11651, Egypt; [AlJwaizea, Nada Ibrahim; AlHarbi, Khadiga] Princess Nourah Bint Abdulrahman Univ, Coll Sci, Dept Biol, Riyadh 11671, Saudi Arabia; [Abou El-Yazied, Ahmed] Ain Shams Univ, Fac Agr, Dept Hort, Cairo 11566, Egypt; [Selim, Samy] Jouf Univ, Coll Appl Med Sci, Dept Clin Lab Sci, Sakaka 72388, Saudi Arabia; [Tawfik, Moataz M.] Port Said Univ, Fac Sci, Bot Dept, Port Said 42526, Egypt; [Ali, Mohamed S. M.] Suez Canal Univ, Fac Agr, Dept Hort, Ismailia 41522, Egypt; [Elkelish, Amr] Suez Canal Univ, Fac Sci, Bot Dept, Ismailia 41522, Egypt</t>
  </si>
  <si>
    <t>Egyptian Knowledge Bank (EKB); Al Azhar University; Egyptian Knowledge Bank (EKB); Al Azhar University; Princess Nourah bint Abdulrahman University; Egyptian Knowledge Bank (EKB); Ain Shams University; Al Jouf University; Egyptian Knowledge Bank (EKB); Port Said University; Egyptian Knowledge Bank (EKB); Suez Canal University; Egyptian Knowledge Bank (EKB); Suez Canal University</t>
  </si>
  <si>
    <t>AlHarbi, K (corresponding author), Princess Nourah Bint Abdulrahman Univ, Coll Sci, Dept Biol, Riyadh 11671, Saudi Arabia.;Selim, S (corresponding author), Jouf Univ, Coll Appl Med Sci, Dept Clin Lab Sci, Sakaka 72388, Saudi Arabia.;Elkelish, A (corresponding author), Suez Canal Univ, Fac Sci, Bot Dept, Ismailia 41522, Egypt.</t>
  </si>
  <si>
    <t>ashrafezat@azhar.edu.eg; hosny_fathy86@azhar.edu.eg; dr.haythamzaki@azhar.edu.eg; nialjiwizaa@pnu.edu.sa; ahmed_abdelhafez2@agr.asu.edu.eg; sabdulsalam@ju.edu.sa; motaz_tawfik@sci.psu.edu.eg; kralharbi@pnu.edu.sa; mohamed.saleh@agr.suez.edu.eg; amr.elkelish@science.suez.edu.eg</t>
  </si>
  <si>
    <t>10.3390/agronomy12071535</t>
  </si>
  <si>
    <t>WOS:000833145100001</t>
  </si>
  <si>
    <t>Rajakani, R; Sellamuthu, G; Ishikawa, T; Ahmed, HAI; Bharathan, S; Kumari, K; Shabala, L; Zhou, MX; Chen, ZH; Shabala, S; Venkataraman, G</t>
  </si>
  <si>
    <t>Rajakani, Raja; Sellamuthu, Gothandapani; Ishikawa, Tetsuya; Ahmed, Hassan Ahmed Ibraheem; Bharathan, Subhashree; Kumari, Kumkum; Shabala, Lana; Zhou, Meixue; Chen, Zhong-Hua; Shabala, Sergey; Venkataraman, Gayatri</t>
  </si>
  <si>
    <t>Reduced apoplastic barriers in tissues of shoot-proximal rhizomes of Oryza coarctata are associated with Na+ sequestration</t>
  </si>
  <si>
    <t>JOURNAL OF EXPERIMENTAL BOTANY</t>
  </si>
  <si>
    <t>Oryza coarctata is the only wild rice species with significant salinity tolerance. The present work examines the role of the substantial rhizomatous tissues of O. coarctata in conferring salinity tolerance. Transition to an erect phenotype (shoot emergence) from prostrate growth of rhizome tissues is characterized by marked lignification and suberization of supporting sclerenchymatous tissue, epidermis, and bundle sheath cells in aerial shoot-proximal nodes and internodes in O. coarctata. With salinity, however, aerial shoot-proximal internodal tissues show reductions in lignification and suberization, most probably related to re-direction of carbon flux towards synthesis of the osmporotectant proline. Concurrent with hypolignification and reduced suberization, the aerial rhizomatous biomass of O. coarctata appears to have evolved mechanisms to store Na+ in these specific tissues under salinity. This was confirmed by histochemical staining, quantitative real-time reverse transcription-PCR expression patterns of genes involved in lignification/suberization, Na+ and K+ contents of internodal tissues, as well as non-invasive microelectrode ion flux measurements of NaCl-induced net Na+, K+, and H+ flux profiles of aerial nodes were determined. In O. coarctata, aerial proximal internodes appear to act as 'traffic controllers', sending required amounts of Na+ and K+ into developing leaves for osmotic adjustment and turgor-driven growth, while more deeply positioned internodes assume a Na+ buffering/storage role. Reduced apoplastic barriers under salinity in specific rhizomatous Oryza coarctatatissues are associated with sodium accumulation that is important to control ion flow to leaf tissues.</t>
  </si>
  <si>
    <t>[Rajakani, Raja; Sellamuthu, Gothandapani; Kumari, Kumkum; Venkataraman, Gayatri] MS Swaminathan Res Fdn, Taramani Inst Area, Plant Mol Biol Lab, 3 Cross St, Chennai 600113, Tamil Nadu, India; [Sellamuthu, Gothandapani] Czech Univ Life Sci Prague, Fac Forestry &amp; Wood Sci, Forest Mol Entomol Lab, Excellent Team Mitigat ETM, Prague 16500, Czech Republic; [Ishikawa, Tetsuya; Ahmed, Hassan Ahmed Ibraheem; Shabala, Lana; Zhou, Meixue; Shabala, Sergey] Univ Tasmania, Coll Sci &amp; Engn, Tasmanian Inst Agr, Private Bag 98, Hobart, Tas 7001, Australia; [Ahmed, Hassan Ahmed Ibraheem] Port Said Univ, Fac Sci, Dept Bot, Port Said 42522, Egypt; [Bharathan, Subhashree] SASTRA Deemed Be Univ, Sch Chem &amp; Biotechnol, Thanjavur 613401, Tamil Nadu, India; [Chen, Zhong-Hua] Western Sydney Univ, Sch Sci, Hawkesbury Inst Environm, Penrith, NSW 2751, Australia; [Shabala, Sergey] Foshan Univ, Int Res Ctr Environm Membrane Biol, Foshan 528000, Peoples R China</t>
  </si>
  <si>
    <t>Czech University of Life Sciences Prague; University of Tasmania; Egyptian Knowledge Bank (EKB); Port Said University; Shanmugha Arts, Science, Technology &amp; Research Academy (SASTRA); Western Sydney University; Foshan University</t>
  </si>
  <si>
    <t>Venkataraman, G (corresponding author), MS Swaminathan Res Fdn, Taramani Inst Area, Plant Mol Biol Lab, 3 Cross St, Chennai 600113, Tamil Nadu, India.</t>
  </si>
  <si>
    <t>gayatri@mssrf.res.in</t>
  </si>
  <si>
    <t>JAN 27</t>
  </si>
  <si>
    <t>10.1093/jxb/erab440</t>
  </si>
  <si>
    <t>WOS:000761507000027</t>
  </si>
  <si>
    <t>Eltarabily, MG; Berndtsson, R; Abdou, NM; El-Rawy, M; Selim, T</t>
  </si>
  <si>
    <t>Eltarabily, Mohamed Galal; Berndtsson, Ronny; Abdou, Nasr M.; El-Rawy, Mustafa; Selim, Tarek</t>
  </si>
  <si>
    <t>A Comparative Analysis of Root Growth Modules in HYDRUS for SWC of Rice under Deficit Drip Irrigation</t>
  </si>
  <si>
    <t>Root distribution during rice cultivation is a governing factor that considerably affects soil water content (SWC) and root water uptake (RWU). In this study, the effects of activating root growth (using growth function) and assigning a constant average root depth (no growth during simulation) on SWC and RWU for rice cultivation under four deficit drip irrigation treatments (T-90, T-80, T-70, and T-60) were compared in the HYDRUS-2D/3D model version 3.03. A secondary objective was to investigate the effect of applied deficit irrigation treatments on grain yield, irrigation water use efficiency (IWUE), and growth traits of rice. The simulated DI system was designed to reflect a representative field experiment implemented in El-Fayoum Governorate, Egypt, during two successive seasons during 2017 and 2018. The deficit treatments (T-90, T-80, T-70, and T-60) used in the current study represent scenarios at which the first irrigation event was applied when the pre-irrigation average SWC within the upper 60 cm of soil depth was equal to 90%, 80%, 70%, and 60% of plant-available water, respectively. Simulation results showed that as water deficiency increased, SWC in the simulation domain decreased, and thereby, RWU decreased. The average SWC within the root zone during rice-growing season under different deficit treatments was slightly higher when activating root growth function than when considering constant average root depth. Cumulative RWU fluxes for the case of no growth were slightly higher than for the case of root growth function for T-90, T-80, and T-70 accounting for 1289.50, 1179.30, and 1073.10 cm(2), respectively. Average SWC during the growth season (24 h after the first irrigation event, mid-season, and 24 h after the last irrigation event) between the two cases of root growth was strongly correlated for T-90, T-80, T-70, and T-60, where r(2) equaled 0.918, 0.902, 0.892, and 0.876, respectively. ANOVA test showed that there was no significant difference for SWC between treatments for the case of assigning root growth function while the difference in SWC among treatments was significant for the case of the constant average root depth, where p-values equaled 0.0893 and 0.0433, respectively. Experimental results showed that as water deficiency decreased, IWUE increased. IWUE equaled 1.65, 1.58, 1.31, and 1.21 kg m(-3) for T-90, T-80, T-70, and T-60, respectively. Moreover, higher grain yield and growth traits of rice (plant height, tillers number plant(-1), panicles length, panicle weight, and grain number panicles(-1)) were obtained corresponding to T-90 as compared with other treatments. Activating the root growth module in HYDRUS simulations can lead to more precise simulation results for specific dates within different growth stages. Therefore, the root growth module is a powerful tool for accurately investigating the change in SWC during simulation. Users of older versions of HYDRUS-2D/3D (version 2.05 and earlier) should consider the limitations of these versions for irrigation scheduling.</t>
  </si>
  <si>
    <t>[Eltarabily, Mohamed Galal; Selim, Tarek] Port Said Univ, Fac Engn, Civil Engn Dept, Port Said 42523, Egypt; [Eltarabily, Mohamed Galal] Univ Calif, Kearney Agr Res &amp; Extens Ctr, Parlier, CA 93648 USA; [Berndtsson, Ronny] Lund Univ, Div Water Resources Engn, POB 118, S-22100 Lund, Sweden; [Berndtsson, Ronny] Lund Univ, Ctr Adv Middle Eastern Studies, POB 201, S-22100 Lund, Sweden; [Abdou, Nasr M.] Fayoum Univ, Fac Agr, Soil &amp; Water Dept, Al Fayyum 63514, Egypt; [El-Rawy, Mustafa] Minia Univ, Fac Engn, Civil Engn Dept, Al Minya 61111, Egypt; [El-Rawy, Mustafa] Shaqra Univ, Coll Engn, Civil Engn Dept, Ar Riyadh 11911, Saudi Arabia</t>
  </si>
  <si>
    <t>Egyptian Knowledge Bank (EKB); Port Said University; University of California System; University of California Berkeley; Lund University; Lund University; Egyptian Knowledge Bank (EKB); Fayoum University; Egyptian Knowledge Bank (EKB); Minia University; Shaqra University</t>
  </si>
  <si>
    <t>Berndtsson, R (corresponding author), Lund Univ, Div Water Resources Engn, POB 118, S-22100 Lund, Sweden.;Berndtsson, R (corresponding author), Lund Univ, Ctr Adv Middle Eastern Studies, POB 201, S-22100 Lund, Sweden.</t>
  </si>
  <si>
    <t>meltarabily@ucdavis.edu; ronny.berndtsson@tvalth.se; nma02@fayoum.edu.eg; mustafa.elrawy@mu.edu.eg; eng_tarek_selim@yahoo.com</t>
  </si>
  <si>
    <t>10.3390/w13141892</t>
  </si>
  <si>
    <t>WOS:000677143400001</t>
  </si>
  <si>
    <t>Hussien, RAA; Gnedy, MMA; Sayed, AAS; Bondok, A; Alkhalifah, DHM; Elkelish, A; Tawfik, MM</t>
  </si>
  <si>
    <t>Hussien, Rania A. A.; Gnedy, Mai M. A.; Sayed, Ali A. S.; Bondok, Ahmed; Alkhalifah, Dalal Hussien M.; Elkelish, Amr; Tawfik, Moataz M.</t>
  </si>
  <si>
    <t>Evaluation of the Fungicidal Effect of Some Commercial Disinfectant and Sterilizer Agents Formulated as Soluble Liquid against Sclerotium rolfsii Infected Tomato Plant</t>
  </si>
  <si>
    <t>PLANTS-BASEL</t>
  </si>
  <si>
    <t>Globally, root rot disease of tomato plants caused by Sclerotium rolfsii is a severe disease leading to the death of infected plants. The effect of some commercial antiseptics and disinfectant agents, such as chloroxylenol (10%), phenic (10%) and formulated phenol (7%) on the control of root rot pathogen and its impact on growth and chemical constituents of tomato seedlings cv. Castle Rock were investigated in vitro and in vivo. The antifungal activity was measured in vitro following the poisoned food technique at different concentrations of 1000, 2000, 3000 and 4000 mu L/L. Disinfectant agents and atrio (80%) were tested in vivo by soaking 20-day-old tomato seedlings in four concentrations of 125, 250, 500 and 1000 mu L/100 mL water for 5 min and thereafter planting in soil infested by S. rolfsii. Fresh and dry weight, shoot and root length, and chemical constituents of tomato seedlings infected by S. rolfsii were investigated at 35 days after planting (DAP). Experimental results indicated that chloroxylenol (10%) was the most effective on fungus in vitro, recorded an effective concentration (EC50 = 1347.74 mu L/L) followed by phenic (10%) (EC50 = 1370.52 mu L/L) and formulated phenol (7%) (EC50 = 1553.59 mu L/L). In vivo, atrio (80%) and disinfectant agents at different concentrations significantly (p &lt;= 0.05) reduced disease incidence, increased shoot and root lengths and increased dry and fresh weight. Additionally, it significantly increased chlorophyll a, chlorophyll b, total carotenoids, total carbohydrates, total proteins, and total phenols. The highest reduction of root rot incidence and increase tomato growth parameters, as well as chemical compositions, were recorded on tomato seedlings treated with atrio (80%) as well as formulated phenol (7%) at different concentrations, followed by chloroxylenol (10%) at 125 and 250 mu L/100 mL, whereas phenic (10%) was found to be the least effective treatment. Therefore, the application of formulated phenol (7%) could be commercially used to control tomato root rot diseases and increase the quality and quantity of tomato plants since it is promising against the pathogen, safe, and less expensive than fungicides.</t>
  </si>
  <si>
    <t>[Hussien, Rania A. A.] Agr Res Ctr ARC, Fungicide Bactericide &amp; Nematicide Dept, Cent Agr Pesticides Lab CAPL, Giza 11835, Egypt; [Gnedy, Mai M. A.] Agr Res Ctr ARC, Pesticide Formulat Res Dept, Cent Agr Pesticides Lab CAPL, Giza 11835, Egypt; [Sayed, Ali A. S.] Fayoum Univ, Fac Agr, Bot Dept, Al Fayyum 63514, Egypt; [Bondok, Ahmed] Ain Shams Univ, Fac Agr, Dept Plant Pathol, Cairo 11566, Egypt; [Alkhalifah, Dalal Hussien M.] Princess Nourah bint Abdulrahman Univ, Coll Sci, Dept Biol, Riyadh 11671, Saudi Arabia; [Elkelish, Amr] Imam Mohammad Ibn Saud Islamic Univ IMSIU, Coll Sci, Dept Biol, Riyadh 11623, Saudi Arabia; [Elkelish, Amr] Suez Canal Univ, Fac Sci, Bot Dept, Ismailia 41522, Egypt; [Tawfik, Moataz M.] Port Said Univ, Fac Sci, Bot Dept, Port Said 42526, Egypt</t>
  </si>
  <si>
    <t>Egyptian Knowledge Bank (EKB); Agricultural Research Center - Egypt; Egyptian Knowledge Bank (EKB); Agricultural Research Center - Egypt; Egyptian Knowledge Bank (EKB); Fayoum University; Egyptian Knowledge Bank (EKB); Ain Shams University; Princess Nourah bint Abdulrahman University; Imam Mohammad Ibn Saud Islamic University (IMSIU); Egyptian Knowledge Bank (EKB); Suez Canal University; Egyptian Knowledge Bank (EKB); Port Said University</t>
  </si>
  <si>
    <t>Hussien, RAA (corresponding author), Agr Res Ctr ARC, Fungicide Bactericide &amp; Nematicide Dept, Cent Agr Pesticides Lab CAPL, Giza 11835, Egypt.;Elkelish, A (corresponding author), Imam Mohammad Ibn Saud Islamic Univ IMSIU, Coll Sci, Dept Biol, Riyadh 11623, Saudi Arabia.;Elkelish, A (corresponding author), Suez Canal Univ, Fac Sci, Bot Dept, Ismailia 41522, Egypt.</t>
  </si>
  <si>
    <t>raniahussien187@arc.sci.eg; amr.elkelish@science.suez.edu.eg</t>
  </si>
  <si>
    <t>DEC</t>
  </si>
  <si>
    <t>10.3390/plants11243542</t>
  </si>
  <si>
    <t>WOS:000904115200001</t>
  </si>
  <si>
    <t>Hou, PC; Wang, FF; Luo, B; Li, AX; Wang, C; Shabala, L; Ahmed, HAI; Deng, SR; Zhang, HL; Song, P; Zhang, YH; Shabala, S; Chen, LP</t>
  </si>
  <si>
    <t>Hou, Peichen; Wang, Feifei; Luo, Bin; Li, Aixue; Wang, Cheng; Shabala, Lana; Ahmed, Hassan Ahmed Ibraheem; Deng, Shurong; Zhang, Huilong; Song, Peng; Zhang, Yuhong; Shabala, Sergey; Chen, Liping</t>
  </si>
  <si>
    <t>Antioxidant Enzymatic Activity and Osmotic Adjustment as Components of the Drought Tolerance Mechanism in Carex duriuscula</t>
  </si>
  <si>
    <t>Drought stress is a major environmental constraint for plant growth. Climate-change-driven increases in ambient temperatures resulted in reduced or unevenly distributed rainfalls, leading to increased soil drought. Carex duriuscula C. A. Mey is a typical drought-tolerant sedge, but few reports have examined the mechanisms conferring its tolerant traits. In the present study, the drought responses of C. duriuscula were assessed by quantifying activity of antioxidant enzymes in its leaf and root tissues and evaluating the relative contribution of organic and inorganic osmolyte in plant osmotic adjustment, linking it with the patterns of the ion acquisition by roots. Two levels of stress-mild (MD) and severe (SD) drought treatments-were used, followed by re-watering. Drought stress caused reduction in a relative water content and chlorophyll content of leaves; this was accompanied by an increase in the hydrogen peroxide (H2O2) and superoxide (O-2(-)) contents in leaves and roots. Under MD stress, the activities of catalase (CAT), peroxidase (POD), and glutathione peroxidase (GPX) increased in leaves, whereas, in roots, only CAT and POD activities increased. SD stress led to an increase in the activities of CAT, POD, superoxide dismutase (SOD), and GPX in both tissues. The levels of proline, soluble sugars, and soluble proteins in the leaves also increased. Under both MD and SD stress conditions, C. duriuscula increased K+, Na+, and Cl- uptake by plant roots, which resulted in an increased K+, Na+, and Cl- concentrations in leaves and roots. This reliance on inorganic osmolytes enables a cost-efficient osmotic adjustment in C. duriuscula. Overall, this study revealed that C. duriuscula was able to survive arid environments due to an efficient operation of its ROS-scavenging systems and osmotic adjustment mechanisms.</t>
  </si>
  <si>
    <t>[Hou, Peichen; Luo, Bin; Li, Aixue; Wang, Cheng; Chen, Liping] Beijing Acad Agr &amp; Forestry Sci, Beijing Res Ctr Intelligent Equipment Agr, Beijing 100097, Peoples R China; [Hou, Peichen; Shabala, Lana; Ahmed, Hassan Ahmed Ibraheem; Shabala, Sergey] Univ Tasmania, Tasmanian Inst Agr, Hobart, Tas 7001, Australia; [Wang, Feifei] Yangzhou Univ, Jiangsu Key Lab Crop Genet &amp; Physiol, Coinnovat Ctr Modern Prod Technol Grain Crops,Col, Key Lab Plant Funct Genom,Minist Educ,Jiangsu Key, Yangzhou 225009, Jiangsu, Peoples R China; [Shabala, Lana; Shabala, Sergey] Foshan Univ, Int Res Ctr Environm Membrane Biol, Foshan 528011, Peoples R China; [Ahmed, Hassan Ahmed Ibraheem] Port Said Univ, Fac Sci, Dept Bot, Port Said 42526, Egypt; [Deng, Shurong; Zhang, Yuhong] Chinese Acad Forestry, Res Inst Forestry, State Key Lab Tree Genet &amp; Breeding, Beijing 100091, Peoples R China; [Zhang, Huilong] Chinese Acad Forestry, Tianjin Res Inst Forestry, Tianjin 300000, Peoples R China; [Song, Peng] Huazhong Agr Univ, Coll Plant Sci &amp; Technol, Wuhan 430070, Peoples R China</t>
  </si>
  <si>
    <t>Beijing Academy of Agriculture &amp; Forestry Sciences (BAAFS); University of Tasmania; Yangzhou University; Foshan University; Egyptian Knowledge Bank (EKB); Port Said University; Chinese Academy of Forestry; State Key Laboratory of Tree Genetics &amp; Breeding, CAF; Research Institute of Forestry, CAF; Chinese Academy of Forestry; Huazhong Agricultural University</t>
  </si>
  <si>
    <t>Chen, LP (corresponding author), Beijing Acad Agr &amp; Forestry Sci, Beijing Res Ctr Intelligent Equipment Agr, Beijing 100097, Peoples R China.;Shabala, S (corresponding author), Univ Tasmania, Tasmanian Inst Agr, Hobart, Tas 7001, Australia.;Shabala, S (corresponding author), Foshan Univ, Int Res Ctr Environm Membrane Biol, Foshan 528011, Peoples R China.</t>
  </si>
  <si>
    <t>houpc@nercita.org.cn; Feifei.Wang@yzu.edu.cn; luob@nercita.org.cn; liax@nercita.org.cn; wangc@nercita.org.cn; L.Shabala@utas.edu.au; hassan.ahmed@utas.edu.au; dengsr@caf.ac.cn; hlzhang@caf.ac.cn; songp@mail.hzau.edu.cn; zhangyuhong512008@163.com; sergey.shabala@utas.edu.au; chenlp@nercita.org.cn</t>
  </si>
  <si>
    <t>10.3390/plants10030436</t>
  </si>
  <si>
    <t>WOS:000634077500001</t>
  </si>
  <si>
    <t>Osman, AI; Fawzy, S; Farghali, M; El-Azazy, M; Elgarahy, AM; Fahim, RA; Maksoud, MIAA; Ajlan, AA; Yousry, M; Saleem, Y; Rooney, DW</t>
  </si>
  <si>
    <t>Osman, Ahmed, I; Fawzy, Samer; Farghali, Mohamed; El-Azazy, Marwa; Elgarahy, Ahmed M.; Fahim, Ramy Amer; Maksoud, M. I. A. Abdel; Ajlan, Abbas Abdullah; Yousry, Mahmoud; Saleem, Yasmeen; Rooney, David W.</t>
  </si>
  <si>
    <t>Biochar for agronomy, animal farming, anaerobic digestion, composting, water treatment, soil remediation, construction, energy storage, and carbon sequestration: a review</t>
  </si>
  <si>
    <t>ENVIRONMENTAL CHEMISTRY LETTERS</t>
  </si>
  <si>
    <t>In the context of climate change and the circular economy, biochar has recently found many applications in various sectors as a versatile and recycled material. Here, we review application of biochar-based for carbon sink, covering agronomy, animal farming, anaerobic digestion, composting, environmental remediation, construction, and energy storage. The ultimate storage reservoirs for biochar are soils, civil infrastructure, and landfills. Biochar-based fertilisers, which combine traditional fertilisers with biochar as a nutrient carrier, are promising in agronomy. The use of biochar as a feed additive for animals shows benefits in terms of animal growth, gut microbiota, reduced enteric methane production, egg yield, and endo-toxicant mitigation. Biochar enhances anaerobic digestion operations, primarily for biogas generation and upgrading, performance and sustainability, and the mitigation of inhibitory impurities. In composts, biochar controls the release of greenhouse gases and enhances microbial activity. Co-composted biochar improves soil properties and enhances crop productivity. Pristine and engineered biochar can also be employed for water and soil remediation to remove pollutants. In construction, biochar can be added to cement or asphalt, thus conferring structural and functional advantages. Incorporating biochar in biocomposites improves insulation, electromagnetic radiation protection and moisture control. Finally, synthesising biochar-based materials for energy storage applications requires additional functionalisation.</t>
  </si>
  <si>
    <t>[Osman, Ahmed, I; Fawzy, Samer; Rooney, David W.] Queens Univ Belfast, Sch Chem &amp; Chem Engn, David Keir Bldg,Stranmillis Rd, Belfast BT9 5AG, Antrim, North Ireland; [Farghali, Mohamed] Obihiro Univ Agr &amp; Vet Med, Grad Sch Anim &amp; Food Hyg, Obihiro, Hokkaido 0808555, Japan; [Farghali, Mohamed] Assiut Univ, Fac Vet Med, Dept Anim &amp; Poultry Hyg &amp; Environm Sanitat, Assiut 71526, Egypt; [El-Azazy, Marwa] Qatar Univ, Coll Arts &amp; Sci, Dept Chem, Dept Chem &amp; Earth Sci, Doha 2713, Qatar; [Elgarahy, Ahmed M.] Port Said Univ, Fac Sci, Environm Sci Dept, Port Said, Egypt; [Elgarahy, Ahmed M.] Egyptian Propylene &amp; Polypropylene Co EPPC, Port Said, Egypt; [Fahim, Ramy Amer; Maksoud, M. I. A. Abdel] Egyptian Atom Energy Author EAEA, Natl Ctr Radiat Res &amp; Technol NCRRT, Cairo, Egypt; [Ajlan, Abbas Abdullah] Taiz Univ, Fac Appl Sci, Dept Chem, POB 6803, Taizi, Yemen; [Yousry, Mahmoud] Al Azhar Univ, Fac Engn, Cairo 11651, Egypt; [Yousry, Mahmoud] Cemart Bldg Mat &amp; Insulat, Cairo 11765, Egypt; [Saleem, Yasmeen] Univ Florida, Inst Food &amp; Agr Sci, Soil &amp; Water Sci, Gainesville, FL 32611 USA</t>
  </si>
  <si>
    <t>Queens University Belfast; Obihiro University of Agriculture &amp; Veterinary Medicine; Egyptian Knowledge Bank (EKB); Assiut University; Qatar University; Egyptian Knowledge Bank (EKB); Port Said University; Egyptian Knowledge Bank (EKB); Egyptian Atomic Energy Authority (EAEA); National Center for Radiation Research &amp; Technology; Taiz University; Egyptian Knowledge Bank (EKB); Al Azhar University; State University System of Florida; University of Florida</t>
  </si>
  <si>
    <t>Osman, AI (corresponding author), Queens Univ Belfast, Sch Chem &amp; Chem Engn, David Keir Bldg,Stranmillis Rd, Belfast BT9 5AG, Antrim, North Ireland.</t>
  </si>
  <si>
    <t>aosmanahmed01@qub.ac.uk</t>
  </si>
  <si>
    <t>10.1007/s10311-022-01424-x</t>
  </si>
  <si>
    <t>Y</t>
  </si>
  <si>
    <t>WOS:000791860700002</t>
  </si>
  <si>
    <t>El-Saadony, MT; Saad, AM; Soliman, SM; Salem, HM; Ahmed, AI; Mahmood, M; El-Tahan, AM; Ebrahim, AAM; Abd El-Mageed, TA; Negm, SH; Selim, S; Babalghith, AO; Elrys, AS; El-Tarabily, KA; AbuQamar, SF</t>
  </si>
  <si>
    <t>El-Saadony, Mohamed T.; Saad, Ahmed M.; Soliman, Soliman M.; Salem, Heba M.; Ahmed, Alshaymaa I.; Mahmood, Mohsin; El-Tahan, Amira M.; Ebrahim, Alia A. M.; Abd El-Mageed, Taia A.; Negm, Shaimaa H.; Selim, Samy; Babalghith, Ahmad O.; Elrys, Ahmed S.; El-Tarabily, Khaled A.; AbuQamar, Synan F.</t>
  </si>
  <si>
    <t>Plant growth-promoting microorganisms as biocontrol agents of plant diseases: Mechanisms, challenges and future perspectives</t>
  </si>
  <si>
    <t>FRONTIERS IN PLANT SCIENCE</t>
  </si>
  <si>
    <t>Plant diseases and pests are risk factors that threaten global food security. Excessive chemical pesticide applications are commonly used to reduce the effects of plant diseases caused by bacterial and fungal pathogens. A major concern, as we strive toward more sustainable agriculture, is to increase crop yields for the increasing population. Microbial biological control agents (MBCAs) have proved their efficacy to be a green strategy to manage plant diseases, stimulate plant growth and performance, and increase yield. Besides their role in growth enhancement, plant growth-promoting rhizobacteria/fungi (PGPR/PGPF) could suppress plant diseases by producing inhibitory chemicals and inducing immune responses in plants against phytopathogens. As biofertilizers and biopesticides, PGPR and PGPF are considered as feasible, attractive economic approach for sustainable agriculture; thus, resulting in a win-win situation. Several PGPR and PGPF strains have been identified as effective BCAs under environmentally controlled conditions. In general, any MBCA must overcome certain challenges before it can be registered or widely utilized to control diseases/pests. Successful MBCAs offer a practical solution to improve greenhouse crop performance with reduced fertilizer inputs and chemical pesticide applications. This current review aims to fill the gap in the current knowledge of plant growth-promoting microorganisms (PGPM), provide attention about the scientific basis for policy development, and recommend further research related to the applications of PGPM used for commercial purposes.</t>
  </si>
  <si>
    <t>[El-Saadony, Mohamed T.] Zagazig Univ, Fac Agr, Dept Agr Microbiol, Zagazig, Egypt; [Saad, Ahmed M.] Zagazig Univ, Fac Agr, Dept Biochem, Zagazig, Egypt; [Soliman, Soliman M.] Cairo Univ, Fac Vet Med, Dept Internal Med &amp; Infect Dis, Giza, Egypt; [Salem, Heba M.] Cairo Univ, Fac Vet Med, Dept Poultry Dis, Giza, Egypt; [Ahmed, Alshaymaa I.] Beni Suef Univ, Fac Agr, Dept Agr Microbiol, Bani Suwayf, Egypt; [Mahmood, Mohsin] Hainan Univ, Key Lab Agroforestry Environm Proc &amp; Ecol Regulat, Haikou, Peoples R China; [El-Tahan, Amira M.] City Sci Res &amp; Technol Applicat, Arid Lands Cultivat Res Inst, Plant Prod Dept, Alexandria, Egypt; [Ebrahim, Alia A. M.] Nanjing Normal Univ, Sch Life Sci, Jiangsu Key Lab Microbes &amp; Genom, Nanjing, Peoples R China; [Abd El-Mageed, Taia A.] Fayoum Univ, Fac Agr, Dept Soils &amp; Water, Al Fayyum, Egypt; [Negm, Shaimaa H.] Port Said Univ, Specif Educ Fac, Dept Home Econ, Port Said, Egypt; [Selim, Samy] Jouf Univ, Coll Appl Med Sci, Dept Clin Lab Sci, Sakaka, Saudi Arabia; [Babalghith, Ahmad O.] Umm Al Qura Univ, Coll Med, Med Genet Dept, Mecca, Saudi Arabia; [Elrys, Ahmed S.] Zagazig Univ, Fac Agr, Soil Sci Dept, Zagazig, Egypt; [El-Tarabily, Khaled A.; AbuQamar, Synan F.] United Arab Emirates Univ, Coll Sci, Dept Biol, Al Ain, U Arab Emirates; [El-Tarabily, Khaled A.] United Arab Emirates Univ, Khalifa Ctr Genet Engn &amp; Biotechnol, Al Ain, U Arab Emirates; [El-Tarabily, Khaled A.] Murdoch Univ, Harry Butler Inst, Murdoch, WA, Australia</t>
  </si>
  <si>
    <t>Egyptian Knowledge Bank (EKB); Zagazig University; Egyptian Knowledge Bank (EKB); Zagazig University; Egyptian Knowledge Bank (EKB); Cairo University; Egyptian Knowledge Bank (EKB); Cairo University; Egyptian Knowledge Bank (EKB); Beni Suef University; Hainan University; Egyptian Knowledge Bank (EKB); City of Scientific Research &amp; Technological Applications (SRTA-City); Nanjing Normal University; Egyptian Knowledge Bank (EKB); Fayoum University; Egyptian Knowledge Bank (EKB); Port Said University; Al Jouf University; Umm Al Qura University; Egyptian Knowledge Bank (EKB); Zagazig University; United Arab Emirates University; United Arab Emirates University; Murdoch University</t>
  </si>
  <si>
    <t>El-Tarabily, KA; AbuQamar, SF (corresponding author), United Arab Emirates Univ, Coll Sci, Dept Biol, Al Ain, U Arab Emirates.;El-Tarabily, KA (corresponding author), United Arab Emirates Univ, Khalifa Ctr Genet Engn &amp; Biotechnol, Al Ain, U Arab Emirates.;El-Tarabily, KA (corresponding author), Murdoch Univ, Harry Butler Inst, Murdoch, WA, Australia.</t>
  </si>
  <si>
    <t>ktarabily@uaeu.ac.ae; sabuqamar@uaeu.ac.ae</t>
  </si>
  <si>
    <t>OCT 6</t>
  </si>
  <si>
    <t>10.3389/fpls.2022.923880</t>
  </si>
  <si>
    <t>WOS:000873759200001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</si>
</sst>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5">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
    <xf numFmtId="0" fontId="0" fillId="0" borderId="0" xfId="0" applyAlignment="1">
      <alignment/>
    </xf>
    <xf numFmtId="0" fontId="0" fillId="33"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T37"/>
  <sheetViews>
    <sheetView tabSelected="1" zoomScalePageLayoutView="0" workbookViewId="0" topLeftCell="H1">
      <selection activeCell="BF2" sqref="BF2"/>
    </sheetView>
  </sheetViews>
  <sheetFormatPr defaultColWidth="9.140625" defaultRowHeight="12.75"/>
  <cols>
    <col min="1" max="1" width="14.140625" style="0" bestFit="1" customWidth="1"/>
    <col min="2" max="2" width="176.421875" style="0" bestFit="1" customWidth="1"/>
    <col min="3" max="3" width="11.7109375" style="0" bestFit="1" customWidth="1"/>
    <col min="4" max="4" width="11.140625" style="0" bestFit="1" customWidth="1"/>
    <col min="5" max="5" width="17.28125" style="0" bestFit="1" customWidth="1"/>
    <col min="6" max="6" width="255.57421875" style="0" bestFit="1" customWidth="1"/>
    <col min="7" max="7" width="20.7109375" style="0" bestFit="1" customWidth="1"/>
    <col min="8" max="8" width="12.57421875" style="0" bestFit="1" customWidth="1"/>
    <col min="9" max="9" width="148.57421875" style="0" bestFit="1" customWidth="1"/>
    <col min="10" max="10" width="77.00390625" style="0" bestFit="1" customWidth="1"/>
    <col min="11" max="11" width="14.57421875" style="0" bestFit="1" customWidth="1"/>
    <col min="12" max="12" width="17.421875" style="0" bestFit="1" customWidth="1"/>
    <col min="13" max="13" width="8.57421875" style="0" bestFit="1" customWidth="1"/>
    <col min="14" max="14" width="13.421875" style="0" bestFit="1" customWidth="1"/>
    <col min="15" max="15" width="14.00390625" style="0" bestFit="1" customWidth="1"/>
    <col min="16" max="16" width="14.421875" style="0" bestFit="1" customWidth="1"/>
    <col min="17" max="18" width="17.421875" style="0" bestFit="1" customWidth="1"/>
    <col min="19" max="19" width="14.28125" style="0" bestFit="1" customWidth="1"/>
    <col min="20" max="20" width="14.57421875" style="0" bestFit="1" customWidth="1"/>
    <col min="21" max="21" width="12.8515625" style="0" bestFit="1" customWidth="1"/>
    <col min="22" max="26" width="255.57421875" style="0" bestFit="1" customWidth="1"/>
    <col min="27" max="27" width="13.140625" style="0" bestFit="1" customWidth="1"/>
    <col min="28" max="28" width="7.57421875" style="0" bestFit="1" customWidth="1"/>
    <col min="29" max="29" width="11.57421875" style="0" bestFit="1" customWidth="1"/>
    <col min="30" max="30" width="20.57421875" style="0" bestFit="1" customWidth="1"/>
    <col min="31" max="31" width="11.140625" style="0" bestFit="1" customWidth="1"/>
    <col min="32" max="32" width="14.8515625" style="0" bestFit="1" customWidth="1"/>
    <col min="33" max="33" width="19.140625" style="0" bestFit="1" customWidth="1"/>
    <col min="34" max="34" width="20.00390625" style="0" bestFit="1" customWidth="1"/>
    <col min="35" max="35" width="22.8515625" style="0" bestFit="1" customWidth="1"/>
    <col min="36" max="36" width="18.57421875" style="0" bestFit="1" customWidth="1"/>
    <col min="37" max="37" width="21.00390625" style="0" bestFit="1" customWidth="1"/>
    <col min="38" max="38" width="8.28125" style="0" bestFit="1" customWidth="1"/>
    <col min="39" max="39" width="12.00390625" style="0" bestFit="1" customWidth="1"/>
    <col min="40" max="40" width="15.57421875" style="0" bestFit="1" customWidth="1"/>
    <col min="41" max="41" width="5.00390625" style="0" bestFit="1" customWidth="1"/>
    <col min="42" max="42" width="6.00390625" style="0" bestFit="1" customWidth="1"/>
    <col min="43" max="43" width="5.00390625" style="0" bestFit="1" customWidth="1"/>
    <col min="44" max="44" width="17.140625" style="0" bestFit="1" customWidth="1"/>
    <col min="45" max="45" width="20.8515625" style="0" bestFit="1" customWidth="1"/>
    <col min="46" max="47" width="14.00390625" style="0" bestFit="1" customWidth="1"/>
    <col min="48" max="48" width="6.8515625" style="0" bestFit="1" customWidth="1"/>
    <col min="49" max="49" width="5.140625" style="0" bestFit="1" customWidth="1"/>
    <col min="50" max="50" width="10.8515625" style="0" bestFit="1" customWidth="1"/>
    <col min="51" max="51" width="10.421875" style="0" bestFit="1" customWidth="1"/>
    <col min="52" max="52" width="11.57421875" style="0" bestFit="1" customWidth="1"/>
    <col min="53" max="53" width="14.57421875" style="0" bestFit="1" customWidth="1"/>
    <col min="54" max="54" width="9.421875" style="0" bestFit="1" customWidth="1"/>
    <col min="56" max="56" width="12.8515625" style="0" bestFit="1" customWidth="1"/>
    <col min="57" max="57" width="28.421875" style="0" bestFit="1" customWidth="1"/>
    <col min="58" max="58" width="41.8515625" style="0" bestFit="1" customWidth="1"/>
    <col min="60" max="60" width="15.8515625" style="0" bestFit="1" customWidth="1"/>
    <col min="61" max="61" width="14.8515625" style="0" bestFit="1" customWidth="1"/>
    <col min="62" max="62" width="14.140625" style="0" bestFit="1" customWidth="1"/>
    <col min="63" max="63" width="18.57421875" style="0" bestFit="1" customWidth="1"/>
    <col min="64" max="64" width="13.8515625" style="0" bestFit="1" customWidth="1"/>
    <col min="65" max="65" width="10.57421875" style="0" bestFit="1" customWidth="1"/>
    <col min="66" max="66" width="9.421875" style="0" bestFit="1" customWidth="1"/>
    <col min="67" max="67" width="22.8515625" style="0" bestFit="1" customWidth="1"/>
    <col min="68" max="68" width="16.421875" style="0" bestFit="1" customWidth="1"/>
    <col min="69" max="69" width="14.7109375" style="0" bestFit="1" customWidth="1"/>
    <col min="70" max="70" width="12.421875" style="0" bestFit="1" customWidth="1"/>
    <col min="71" max="71" width="20.8515625" style="0" bestFit="1" customWidth="1"/>
    <col min="72" max="72" width="30.00390625" style="0" bestFit="1" customWidth="1"/>
  </cols>
  <sheetData>
    <row r="1" spans="1:72"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row>
    <row r="2" spans="1:72" s="1" customFormat="1" ht="12.75">
      <c r="A2" s="1" t="s">
        <v>72</v>
      </c>
      <c r="B2" s="1" t="s">
        <v>73</v>
      </c>
      <c r="C2" s="1" t="s">
        <v>74</v>
      </c>
      <c r="D2" s="1" t="s">
        <v>74</v>
      </c>
      <c r="E2" s="1" t="s">
        <v>74</v>
      </c>
      <c r="F2" s="1" t="s">
        <v>75</v>
      </c>
      <c r="G2" s="1" t="s">
        <v>74</v>
      </c>
      <c r="H2" s="1" t="s">
        <v>74</v>
      </c>
      <c r="I2" s="1" t="s">
        <v>76</v>
      </c>
      <c r="J2" s="1" t="s">
        <v>77</v>
      </c>
      <c r="K2" s="1" t="s">
        <v>74</v>
      </c>
      <c r="L2" s="1" t="s">
        <v>74</v>
      </c>
      <c r="M2" s="1" t="s">
        <v>74</v>
      </c>
      <c r="N2" s="1" t="s">
        <v>78</v>
      </c>
      <c r="O2" s="1" t="s">
        <v>74</v>
      </c>
      <c r="P2" s="1" t="s">
        <v>74</v>
      </c>
      <c r="Q2" s="1" t="s">
        <v>74</v>
      </c>
      <c r="R2" s="1" t="s">
        <v>74</v>
      </c>
      <c r="S2" s="1" t="s">
        <v>74</v>
      </c>
      <c r="T2" s="1" t="s">
        <v>74</v>
      </c>
      <c r="U2" s="1" t="s">
        <v>74</v>
      </c>
      <c r="V2" s="1" t="s">
        <v>79</v>
      </c>
      <c r="W2" s="1" t="s">
        <v>80</v>
      </c>
      <c r="X2" s="1" t="s">
        <v>81</v>
      </c>
      <c r="Y2" s="1" t="s">
        <v>82</v>
      </c>
      <c r="Z2" s="1" t="s">
        <v>83</v>
      </c>
      <c r="AA2" s="1" t="s">
        <v>74</v>
      </c>
      <c r="AB2" s="1" t="s">
        <v>74</v>
      </c>
      <c r="AC2" s="1" t="s">
        <v>74</v>
      </c>
      <c r="AD2" s="1" t="s">
        <v>74</v>
      </c>
      <c r="AE2" s="1" t="s">
        <v>74</v>
      </c>
      <c r="AF2" s="1" t="s">
        <v>74</v>
      </c>
      <c r="AG2" s="1" t="s">
        <v>74</v>
      </c>
      <c r="AH2" s="1">
        <v>1</v>
      </c>
      <c r="AI2" s="1">
        <v>2</v>
      </c>
      <c r="AJ2" s="1" t="s">
        <v>74</v>
      </c>
      <c r="AK2" s="1" t="s">
        <v>74</v>
      </c>
      <c r="AL2" s="1" t="s">
        <v>74</v>
      </c>
      <c r="AM2" s="1" t="s">
        <v>74</v>
      </c>
      <c r="AN2" s="1" t="s">
        <v>74</v>
      </c>
      <c r="AO2" s="1" t="s">
        <v>74</v>
      </c>
      <c r="AP2" s="1" t="s">
        <v>74</v>
      </c>
      <c r="AQ2" s="1" t="s">
        <v>74</v>
      </c>
      <c r="AR2" s="1" t="s">
        <v>74</v>
      </c>
      <c r="AS2" s="1" t="s">
        <v>74</v>
      </c>
      <c r="AT2" s="1" t="s">
        <v>84</v>
      </c>
      <c r="AU2" s="1">
        <v>2017</v>
      </c>
      <c r="AV2" s="1">
        <v>57</v>
      </c>
      <c r="AW2" s="1" t="s">
        <v>74</v>
      </c>
      <c r="AX2" s="1" t="s">
        <v>74</v>
      </c>
      <c r="AY2" s="1" t="s">
        <v>74</v>
      </c>
      <c r="AZ2" s="1" t="s">
        <v>74</v>
      </c>
      <c r="BA2" s="1" t="s">
        <v>74</v>
      </c>
      <c r="BB2" s="1">
        <v>173</v>
      </c>
      <c r="BC2" s="1">
        <v>185</v>
      </c>
      <c r="BD2" s="1" t="s">
        <v>74</v>
      </c>
      <c r="BE2" s="1" t="s">
        <v>85</v>
      </c>
      <c r="BF2" s="1" t="str">
        <f>HYPERLINK("http://dx.doi.org/10.21608/ejbo.2017.903.1067","http://dx.doi.org/10.21608/ejbo.2017.903.1067")</f>
        <v>http://dx.doi.org/10.21608/ejbo.2017.903.1067</v>
      </c>
      <c r="BG2" s="1" t="s">
        <v>74</v>
      </c>
      <c r="BH2" s="1" t="s">
        <v>74</v>
      </c>
      <c r="BI2" s="1" t="s">
        <v>74</v>
      </c>
      <c r="BJ2" s="1" t="s">
        <v>74</v>
      </c>
      <c r="BK2" s="1" t="s">
        <v>74</v>
      </c>
      <c r="BL2" s="1" t="s">
        <v>74</v>
      </c>
      <c r="BM2" s="1" t="s">
        <v>74</v>
      </c>
      <c r="BN2" s="1" t="s">
        <v>74</v>
      </c>
      <c r="BO2" s="1" t="s">
        <v>74</v>
      </c>
      <c r="BP2" s="1" t="s">
        <v>74</v>
      </c>
      <c r="BQ2" s="1" t="s">
        <v>74</v>
      </c>
      <c r="BR2" s="1" t="s">
        <v>86</v>
      </c>
      <c r="BS2" s="1" t="s">
        <v>87</v>
      </c>
      <c r="BT2" s="1" t="str">
        <f>HYPERLINK("https%3A%2F%2Fwww.webofscience.com%2Fwos%2Fwoscc%2Ffull-record%2FWOS:000449413500014","View Full Record in Web of Science")</f>
        <v>View Full Record in Web of Science</v>
      </c>
    </row>
    <row r="3" spans="1:72" s="1" customFormat="1" ht="12.75">
      <c r="A3" s="1" t="s">
        <v>72</v>
      </c>
      <c r="B3" s="1" t="s">
        <v>88</v>
      </c>
      <c r="C3" s="1" t="s">
        <v>74</v>
      </c>
      <c r="D3" s="1" t="s">
        <v>74</v>
      </c>
      <c r="E3" s="1" t="s">
        <v>74</v>
      </c>
      <c r="F3" s="1" t="s">
        <v>89</v>
      </c>
      <c r="G3" s="1" t="s">
        <v>74</v>
      </c>
      <c r="H3" s="1" t="s">
        <v>74</v>
      </c>
      <c r="I3" s="1" t="s">
        <v>90</v>
      </c>
      <c r="J3" s="1" t="s">
        <v>91</v>
      </c>
      <c r="K3" s="1" t="s">
        <v>74</v>
      </c>
      <c r="L3" s="1" t="s">
        <v>74</v>
      </c>
      <c r="M3" s="1" t="s">
        <v>74</v>
      </c>
      <c r="N3" s="1" t="s">
        <v>92</v>
      </c>
      <c r="O3" s="1" t="s">
        <v>74</v>
      </c>
      <c r="P3" s="1" t="s">
        <v>74</v>
      </c>
      <c r="Q3" s="1" t="s">
        <v>74</v>
      </c>
      <c r="R3" s="1" t="s">
        <v>74</v>
      </c>
      <c r="S3" s="1" t="s">
        <v>74</v>
      </c>
      <c r="T3" s="1" t="s">
        <v>74</v>
      </c>
      <c r="U3" s="1" t="s">
        <v>74</v>
      </c>
      <c r="V3" s="1" t="s">
        <v>93</v>
      </c>
      <c r="W3" s="1" t="s">
        <v>94</v>
      </c>
      <c r="X3" s="1" t="s">
        <v>95</v>
      </c>
      <c r="Y3" s="1" t="s">
        <v>96</v>
      </c>
      <c r="Z3" s="1" t="s">
        <v>97</v>
      </c>
      <c r="AA3" s="1" t="s">
        <v>74</v>
      </c>
      <c r="AB3" s="1" t="s">
        <v>74</v>
      </c>
      <c r="AC3" s="1" t="s">
        <v>74</v>
      </c>
      <c r="AD3" s="1" t="s">
        <v>74</v>
      </c>
      <c r="AE3" s="1" t="s">
        <v>74</v>
      </c>
      <c r="AF3" s="1" t="s">
        <v>74</v>
      </c>
      <c r="AG3" s="1" t="s">
        <v>74</v>
      </c>
      <c r="AH3" s="1">
        <v>5</v>
      </c>
      <c r="AI3" s="1">
        <v>5</v>
      </c>
      <c r="AJ3" s="1" t="s">
        <v>74</v>
      </c>
      <c r="AK3" s="1" t="s">
        <v>74</v>
      </c>
      <c r="AL3" s="1" t="s">
        <v>74</v>
      </c>
      <c r="AM3" s="1" t="s">
        <v>74</v>
      </c>
      <c r="AN3" s="1" t="s">
        <v>74</v>
      </c>
      <c r="AO3" s="1" t="s">
        <v>74</v>
      </c>
      <c r="AP3" s="1" t="s">
        <v>74</v>
      </c>
      <c r="AQ3" s="1" t="s">
        <v>74</v>
      </c>
      <c r="AR3" s="1" t="s">
        <v>74</v>
      </c>
      <c r="AS3" s="1" t="s">
        <v>74</v>
      </c>
      <c r="AT3" s="1" t="s">
        <v>98</v>
      </c>
      <c r="AU3" s="1">
        <v>2023</v>
      </c>
      <c r="AV3" s="1">
        <v>19</v>
      </c>
      <c r="AW3" s="1">
        <v>3</v>
      </c>
      <c r="AX3" s="1" t="s">
        <v>74</v>
      </c>
      <c r="AY3" s="1" t="s">
        <v>74</v>
      </c>
      <c r="AZ3" s="1" t="s">
        <v>74</v>
      </c>
      <c r="BA3" s="1" t="s">
        <v>74</v>
      </c>
      <c r="BB3" s="1">
        <v>283</v>
      </c>
      <c r="BC3" s="1">
        <v>304</v>
      </c>
      <c r="BD3" s="1" t="s">
        <v>74</v>
      </c>
      <c r="BE3" s="1" t="s">
        <v>99</v>
      </c>
      <c r="BF3" s="1" t="str">
        <f>HYPERLINK("http://dx.doi.org/10.1080/17452007.2022.2109123","http://dx.doi.org/10.1080/17452007.2022.2109123")</f>
        <v>http://dx.doi.org/10.1080/17452007.2022.2109123</v>
      </c>
      <c r="BG3" s="1" t="s">
        <v>74</v>
      </c>
      <c r="BH3" s="1" t="s">
        <v>100</v>
      </c>
      <c r="BI3" s="1" t="s">
        <v>74</v>
      </c>
      <c r="BJ3" s="1" t="s">
        <v>74</v>
      </c>
      <c r="BK3" s="1" t="s">
        <v>74</v>
      </c>
      <c r="BL3" s="1" t="s">
        <v>74</v>
      </c>
      <c r="BM3" s="1" t="s">
        <v>74</v>
      </c>
      <c r="BN3" s="1" t="s">
        <v>74</v>
      </c>
      <c r="BO3" s="1" t="s">
        <v>74</v>
      </c>
      <c r="BP3" s="1" t="s">
        <v>74</v>
      </c>
      <c r="BQ3" s="1" t="s">
        <v>74</v>
      </c>
      <c r="BR3" s="1" t="s">
        <v>86</v>
      </c>
      <c r="BS3" s="1" t="s">
        <v>101</v>
      </c>
      <c r="BT3" s="1" t="str">
        <f>HYPERLINK("https%3A%2F%2Fwww.webofscience.com%2Fwos%2Fwoscc%2Ffull-record%2FWOS:000839426800001","View Full Record in Web of Science")</f>
        <v>View Full Record in Web of Science</v>
      </c>
    </row>
    <row r="4" spans="1:72" s="1" customFormat="1" ht="12.75">
      <c r="A4" s="1" t="s">
        <v>72</v>
      </c>
      <c r="B4" s="1" t="s">
        <v>102</v>
      </c>
      <c r="C4" s="1" t="s">
        <v>74</v>
      </c>
      <c r="D4" s="1" t="s">
        <v>74</v>
      </c>
      <c r="E4" s="1" t="s">
        <v>74</v>
      </c>
      <c r="F4" s="1" t="s">
        <v>103</v>
      </c>
      <c r="G4" s="1" t="s">
        <v>74</v>
      </c>
      <c r="H4" s="1" t="s">
        <v>74</v>
      </c>
      <c r="I4" s="1" t="s">
        <v>104</v>
      </c>
      <c r="J4" s="1" t="s">
        <v>105</v>
      </c>
      <c r="K4" s="1" t="s">
        <v>74</v>
      </c>
      <c r="L4" s="1" t="s">
        <v>74</v>
      </c>
      <c r="M4" s="1" t="s">
        <v>74</v>
      </c>
      <c r="N4" s="1" t="s">
        <v>78</v>
      </c>
      <c r="O4" s="1" t="s">
        <v>74</v>
      </c>
      <c r="P4" s="1" t="s">
        <v>74</v>
      </c>
      <c r="Q4" s="1" t="s">
        <v>74</v>
      </c>
      <c r="R4" s="1" t="s">
        <v>74</v>
      </c>
      <c r="S4" s="1" t="s">
        <v>74</v>
      </c>
      <c r="T4" s="1" t="s">
        <v>74</v>
      </c>
      <c r="U4" s="1" t="s">
        <v>74</v>
      </c>
      <c r="V4" s="1" t="s">
        <v>106</v>
      </c>
      <c r="W4" s="1" t="s">
        <v>107</v>
      </c>
      <c r="X4" s="1" t="s">
        <v>108</v>
      </c>
      <c r="Y4" s="1" t="s">
        <v>109</v>
      </c>
      <c r="Z4" s="1" t="s">
        <v>74</v>
      </c>
      <c r="AA4" s="1" t="s">
        <v>74</v>
      </c>
      <c r="AB4" s="1" t="s">
        <v>74</v>
      </c>
      <c r="AC4" s="1" t="s">
        <v>74</v>
      </c>
      <c r="AD4" s="1" t="s">
        <v>74</v>
      </c>
      <c r="AE4" s="1" t="s">
        <v>74</v>
      </c>
      <c r="AF4" s="1" t="s">
        <v>74</v>
      </c>
      <c r="AG4" s="1" t="s">
        <v>74</v>
      </c>
      <c r="AH4" s="1">
        <v>3</v>
      </c>
      <c r="AI4" s="1">
        <v>3</v>
      </c>
      <c r="AJ4" s="1" t="s">
        <v>74</v>
      </c>
      <c r="AK4" s="1" t="s">
        <v>74</v>
      </c>
      <c r="AL4" s="1" t="s">
        <v>74</v>
      </c>
      <c r="AM4" s="1" t="s">
        <v>74</v>
      </c>
      <c r="AN4" s="1" t="s">
        <v>74</v>
      </c>
      <c r="AO4" s="1" t="s">
        <v>74</v>
      </c>
      <c r="AP4" s="1" t="s">
        <v>74</v>
      </c>
      <c r="AQ4" s="1" t="s">
        <v>74</v>
      </c>
      <c r="AR4" s="1" t="s">
        <v>74</v>
      </c>
      <c r="AS4" s="1" t="s">
        <v>74</v>
      </c>
      <c r="AT4" s="1" t="s">
        <v>74</v>
      </c>
      <c r="AU4" s="1">
        <v>2019</v>
      </c>
      <c r="AV4" s="1">
        <v>15</v>
      </c>
      <c r="AW4" s="1">
        <v>1</v>
      </c>
      <c r="AX4" s="1" t="s">
        <v>74</v>
      </c>
      <c r="AY4" s="1" t="s">
        <v>74</v>
      </c>
      <c r="AZ4" s="1" t="s">
        <v>74</v>
      </c>
      <c r="BA4" s="1" t="s">
        <v>74</v>
      </c>
      <c r="BB4" s="1">
        <v>102</v>
      </c>
      <c r="BC4" s="1">
        <v>109</v>
      </c>
      <c r="BD4" s="1" t="s">
        <v>74</v>
      </c>
      <c r="BE4" s="1" t="s">
        <v>110</v>
      </c>
      <c r="BF4" s="1" t="str">
        <f>HYPERLINK("http://dx.doi.org/10.3923/ijp.2019.102.109","http://dx.doi.org/10.3923/ijp.2019.102.109")</f>
        <v>http://dx.doi.org/10.3923/ijp.2019.102.109</v>
      </c>
      <c r="BG4" s="1" t="s">
        <v>74</v>
      </c>
      <c r="BH4" s="1" t="s">
        <v>74</v>
      </c>
      <c r="BI4" s="1" t="s">
        <v>74</v>
      </c>
      <c r="BJ4" s="1" t="s">
        <v>74</v>
      </c>
      <c r="BK4" s="1" t="s">
        <v>74</v>
      </c>
      <c r="BL4" s="1" t="s">
        <v>74</v>
      </c>
      <c r="BM4" s="1" t="s">
        <v>74</v>
      </c>
      <c r="BN4" s="1" t="s">
        <v>74</v>
      </c>
      <c r="BO4" s="1" t="s">
        <v>74</v>
      </c>
      <c r="BP4" s="1" t="s">
        <v>74</v>
      </c>
      <c r="BQ4" s="1" t="s">
        <v>74</v>
      </c>
      <c r="BR4" s="1" t="s">
        <v>86</v>
      </c>
      <c r="BS4" s="1" t="s">
        <v>111</v>
      </c>
      <c r="BT4" s="1" t="str">
        <f>HYPERLINK("https%3A%2F%2Fwww.webofscience.com%2Fwos%2Fwoscc%2Ffull-record%2FWOS:000462667100003","View Full Record in Web of Science")</f>
        <v>View Full Record in Web of Science</v>
      </c>
    </row>
    <row r="5" spans="1:72" s="1" customFormat="1" ht="12.75">
      <c r="A5" s="1" t="s">
        <v>72</v>
      </c>
      <c r="B5" s="1" t="s">
        <v>112</v>
      </c>
      <c r="C5" s="1" t="s">
        <v>74</v>
      </c>
      <c r="D5" s="1" t="s">
        <v>74</v>
      </c>
      <c r="E5" s="1" t="s">
        <v>74</v>
      </c>
      <c r="F5" s="1" t="s">
        <v>113</v>
      </c>
      <c r="G5" s="1" t="s">
        <v>74</v>
      </c>
      <c r="H5" s="1" t="s">
        <v>74</v>
      </c>
      <c r="I5" s="1" t="s">
        <v>114</v>
      </c>
      <c r="J5" s="1" t="s">
        <v>115</v>
      </c>
      <c r="K5" s="1" t="s">
        <v>74</v>
      </c>
      <c r="L5" s="1" t="s">
        <v>74</v>
      </c>
      <c r="M5" s="1" t="s">
        <v>74</v>
      </c>
      <c r="N5" s="1" t="s">
        <v>78</v>
      </c>
      <c r="O5" s="1" t="s">
        <v>74</v>
      </c>
      <c r="P5" s="1" t="s">
        <v>74</v>
      </c>
      <c r="Q5" s="1" t="s">
        <v>74</v>
      </c>
      <c r="R5" s="1" t="s">
        <v>74</v>
      </c>
      <c r="S5" s="1" t="s">
        <v>74</v>
      </c>
      <c r="T5" s="1" t="s">
        <v>74</v>
      </c>
      <c r="U5" s="1" t="s">
        <v>74</v>
      </c>
      <c r="V5" s="1" t="s">
        <v>116</v>
      </c>
      <c r="W5" s="1" t="s">
        <v>117</v>
      </c>
      <c r="X5" s="1" t="s">
        <v>81</v>
      </c>
      <c r="Y5" s="1" t="s">
        <v>118</v>
      </c>
      <c r="Z5" s="1" t="s">
        <v>74</v>
      </c>
      <c r="AA5" s="1" t="s">
        <v>74</v>
      </c>
      <c r="AB5" s="1" t="s">
        <v>74</v>
      </c>
      <c r="AC5" s="1" t="s">
        <v>74</v>
      </c>
      <c r="AD5" s="1" t="s">
        <v>74</v>
      </c>
      <c r="AE5" s="1" t="s">
        <v>74</v>
      </c>
      <c r="AF5" s="1" t="s">
        <v>74</v>
      </c>
      <c r="AG5" s="1" t="s">
        <v>74</v>
      </c>
      <c r="AH5" s="1">
        <v>0</v>
      </c>
      <c r="AI5" s="1">
        <v>1</v>
      </c>
      <c r="AJ5" s="1" t="s">
        <v>74</v>
      </c>
      <c r="AK5" s="1" t="s">
        <v>74</v>
      </c>
      <c r="AL5" s="1" t="s">
        <v>74</v>
      </c>
      <c r="AM5" s="1" t="s">
        <v>74</v>
      </c>
      <c r="AN5" s="1" t="s">
        <v>74</v>
      </c>
      <c r="AO5" s="1" t="s">
        <v>74</v>
      </c>
      <c r="AP5" s="1" t="s">
        <v>74</v>
      </c>
      <c r="AQ5" s="1" t="s">
        <v>74</v>
      </c>
      <c r="AR5" s="1" t="s">
        <v>74</v>
      </c>
      <c r="AS5" s="1" t="s">
        <v>74</v>
      </c>
      <c r="AT5" s="1" t="s">
        <v>74</v>
      </c>
      <c r="AU5" s="1">
        <v>2020</v>
      </c>
      <c r="AV5" s="1">
        <v>52</v>
      </c>
      <c r="AW5" s="1">
        <v>1</v>
      </c>
      <c r="AX5" s="1" t="s">
        <v>74</v>
      </c>
      <c r="AY5" s="1" t="s">
        <v>74</v>
      </c>
      <c r="AZ5" s="1" t="s">
        <v>74</v>
      </c>
      <c r="BA5" s="1" t="s">
        <v>74</v>
      </c>
      <c r="BB5" s="1">
        <v>161</v>
      </c>
      <c r="BC5" s="1">
        <v>175</v>
      </c>
      <c r="BD5" s="1" t="s">
        <v>74</v>
      </c>
      <c r="BE5" s="1" t="s">
        <v>119</v>
      </c>
      <c r="BF5" s="1" t="str">
        <f>HYPERLINK("http://dx.doi.org/10.2298/GENSR2001161A","http://dx.doi.org/10.2298/GENSR2001161A")</f>
        <v>http://dx.doi.org/10.2298/GENSR2001161A</v>
      </c>
      <c r="BG5" s="1" t="s">
        <v>74</v>
      </c>
      <c r="BH5" s="1" t="s">
        <v>74</v>
      </c>
      <c r="BI5" s="1" t="s">
        <v>74</v>
      </c>
      <c r="BJ5" s="1" t="s">
        <v>74</v>
      </c>
      <c r="BK5" s="1" t="s">
        <v>74</v>
      </c>
      <c r="BL5" s="1" t="s">
        <v>74</v>
      </c>
      <c r="BM5" s="1" t="s">
        <v>74</v>
      </c>
      <c r="BN5" s="1" t="s">
        <v>74</v>
      </c>
      <c r="BO5" s="1" t="s">
        <v>74</v>
      </c>
      <c r="BP5" s="1" t="s">
        <v>74</v>
      </c>
      <c r="BQ5" s="1" t="s">
        <v>74</v>
      </c>
      <c r="BR5" s="1" t="s">
        <v>86</v>
      </c>
      <c r="BS5" s="1" t="s">
        <v>120</v>
      </c>
      <c r="BT5" s="1" t="str">
        <f>HYPERLINK("https%3A%2F%2Fwww.webofscience.com%2Fwos%2Fwoscc%2Ffull-record%2FWOS:000535652400014","View Full Record in Web of Science")</f>
        <v>View Full Record in Web of Science</v>
      </c>
    </row>
    <row r="6" spans="1:72" s="1" customFormat="1" ht="12.75">
      <c r="A6" s="1" t="s">
        <v>72</v>
      </c>
      <c r="B6" s="1" t="s">
        <v>121</v>
      </c>
      <c r="C6" s="1" t="s">
        <v>74</v>
      </c>
      <c r="D6" s="1" t="s">
        <v>74</v>
      </c>
      <c r="E6" s="1" t="s">
        <v>74</v>
      </c>
      <c r="F6" s="1" t="s">
        <v>122</v>
      </c>
      <c r="G6" s="1" t="s">
        <v>74</v>
      </c>
      <c r="H6" s="1" t="s">
        <v>74</v>
      </c>
      <c r="I6" s="1" t="s">
        <v>123</v>
      </c>
      <c r="J6" s="1" t="s">
        <v>124</v>
      </c>
      <c r="K6" s="1" t="s">
        <v>74</v>
      </c>
      <c r="L6" s="1" t="s">
        <v>74</v>
      </c>
      <c r="M6" s="1" t="s">
        <v>74</v>
      </c>
      <c r="N6" s="1" t="s">
        <v>78</v>
      </c>
      <c r="O6" s="1" t="s">
        <v>74</v>
      </c>
      <c r="P6" s="1" t="s">
        <v>74</v>
      </c>
      <c r="Q6" s="1" t="s">
        <v>74</v>
      </c>
      <c r="R6" s="1" t="s">
        <v>74</v>
      </c>
      <c r="S6" s="1" t="s">
        <v>74</v>
      </c>
      <c r="T6" s="1" t="s">
        <v>74</v>
      </c>
      <c r="U6" s="1" t="s">
        <v>74</v>
      </c>
      <c r="V6" s="1" t="s">
        <v>125</v>
      </c>
      <c r="W6" s="1" t="s">
        <v>126</v>
      </c>
      <c r="X6" s="1" t="s">
        <v>127</v>
      </c>
      <c r="Y6" s="1" t="s">
        <v>128</v>
      </c>
      <c r="Z6" s="1" t="s">
        <v>129</v>
      </c>
      <c r="AA6" s="1" t="s">
        <v>74</v>
      </c>
      <c r="AB6" s="1" t="s">
        <v>74</v>
      </c>
      <c r="AC6" s="1" t="s">
        <v>74</v>
      </c>
      <c r="AD6" s="1" t="s">
        <v>74</v>
      </c>
      <c r="AE6" s="1" t="s">
        <v>74</v>
      </c>
      <c r="AF6" s="1" t="s">
        <v>74</v>
      </c>
      <c r="AG6" s="1" t="s">
        <v>74</v>
      </c>
      <c r="AH6" s="1">
        <v>4</v>
      </c>
      <c r="AI6" s="1">
        <v>6</v>
      </c>
      <c r="AJ6" s="1" t="s">
        <v>74</v>
      </c>
      <c r="AK6" s="1" t="s">
        <v>74</v>
      </c>
      <c r="AL6" s="1" t="s">
        <v>74</v>
      </c>
      <c r="AM6" s="1" t="s">
        <v>74</v>
      </c>
      <c r="AN6" s="1" t="s">
        <v>74</v>
      </c>
      <c r="AO6" s="1" t="s">
        <v>74</v>
      </c>
      <c r="AP6" s="1" t="s">
        <v>74</v>
      </c>
      <c r="AQ6" s="1" t="s">
        <v>74</v>
      </c>
      <c r="AR6" s="1" t="s">
        <v>74</v>
      </c>
      <c r="AS6" s="1" t="s">
        <v>74</v>
      </c>
      <c r="AT6" s="1" t="s">
        <v>130</v>
      </c>
      <c r="AU6" s="1">
        <v>2018</v>
      </c>
      <c r="AV6" s="1">
        <v>30</v>
      </c>
      <c r="AW6" s="1">
        <v>1</v>
      </c>
      <c r="AX6" s="1" t="s">
        <v>74</v>
      </c>
      <c r="AY6" s="1" t="s">
        <v>74</v>
      </c>
      <c r="AZ6" s="1" t="s">
        <v>74</v>
      </c>
      <c r="BA6" s="1" t="s">
        <v>74</v>
      </c>
      <c r="BB6" s="1">
        <v>19</v>
      </c>
      <c r="BC6" s="1">
        <v>27</v>
      </c>
      <c r="BD6" s="1" t="s">
        <v>74</v>
      </c>
      <c r="BE6" s="1" t="s">
        <v>131</v>
      </c>
      <c r="BF6" s="1" t="str">
        <f>HYPERLINK("http://dx.doi.org/10.1007/s40626-018-0098-1","http://dx.doi.org/10.1007/s40626-018-0098-1")</f>
        <v>http://dx.doi.org/10.1007/s40626-018-0098-1</v>
      </c>
      <c r="BG6" s="1" t="s">
        <v>74</v>
      </c>
      <c r="BH6" s="1" t="s">
        <v>74</v>
      </c>
      <c r="BI6" s="1" t="s">
        <v>74</v>
      </c>
      <c r="BJ6" s="1" t="s">
        <v>74</v>
      </c>
      <c r="BK6" s="1" t="s">
        <v>74</v>
      </c>
      <c r="BL6" s="1" t="s">
        <v>74</v>
      </c>
      <c r="BM6" s="1" t="s">
        <v>74</v>
      </c>
      <c r="BN6" s="1" t="s">
        <v>74</v>
      </c>
      <c r="BO6" s="1" t="s">
        <v>74</v>
      </c>
      <c r="BP6" s="1" t="s">
        <v>74</v>
      </c>
      <c r="BQ6" s="1" t="s">
        <v>74</v>
      </c>
      <c r="BR6" s="1" t="s">
        <v>86</v>
      </c>
      <c r="BS6" s="1" t="s">
        <v>132</v>
      </c>
      <c r="BT6" s="1" t="str">
        <f>HYPERLINK("https%3A%2F%2Fwww.webofscience.com%2Fwos%2Fwoscc%2Ffull-record%2FWOS:000428018500003","View Full Record in Web of Science")</f>
        <v>View Full Record in Web of Science</v>
      </c>
    </row>
    <row r="7" spans="1:72" s="1" customFormat="1" ht="12.75">
      <c r="A7" s="1" t="s">
        <v>72</v>
      </c>
      <c r="B7" s="1" t="s">
        <v>133</v>
      </c>
      <c r="C7" s="1" t="s">
        <v>74</v>
      </c>
      <c r="D7" s="1" t="s">
        <v>74</v>
      </c>
      <c r="E7" s="1" t="s">
        <v>74</v>
      </c>
      <c r="F7" s="1" t="s">
        <v>134</v>
      </c>
      <c r="G7" s="1" t="s">
        <v>74</v>
      </c>
      <c r="H7" s="1" t="s">
        <v>74</v>
      </c>
      <c r="I7" s="1" t="s">
        <v>135</v>
      </c>
      <c r="J7" s="1" t="s">
        <v>136</v>
      </c>
      <c r="K7" s="1" t="s">
        <v>74</v>
      </c>
      <c r="L7" s="1" t="s">
        <v>74</v>
      </c>
      <c r="M7" s="1" t="s">
        <v>74</v>
      </c>
      <c r="N7" s="1" t="s">
        <v>78</v>
      </c>
      <c r="O7" s="1" t="s">
        <v>74</v>
      </c>
      <c r="P7" s="1" t="s">
        <v>74</v>
      </c>
      <c r="Q7" s="1" t="s">
        <v>74</v>
      </c>
      <c r="R7" s="1" t="s">
        <v>74</v>
      </c>
      <c r="S7" s="1" t="s">
        <v>74</v>
      </c>
      <c r="T7" s="1" t="s">
        <v>74</v>
      </c>
      <c r="U7" s="1" t="s">
        <v>74</v>
      </c>
      <c r="V7" s="1" t="s">
        <v>137</v>
      </c>
      <c r="W7" s="1" t="s">
        <v>138</v>
      </c>
      <c r="X7" s="1" t="s">
        <v>139</v>
      </c>
      <c r="Y7" s="1" t="s">
        <v>140</v>
      </c>
      <c r="Z7" s="1" t="s">
        <v>141</v>
      </c>
      <c r="AA7" s="1" t="s">
        <v>74</v>
      </c>
      <c r="AB7" s="1" t="s">
        <v>74</v>
      </c>
      <c r="AC7" s="1" t="s">
        <v>74</v>
      </c>
      <c r="AD7" s="1" t="s">
        <v>74</v>
      </c>
      <c r="AE7" s="1" t="s">
        <v>74</v>
      </c>
      <c r="AF7" s="1" t="s">
        <v>74</v>
      </c>
      <c r="AG7" s="1" t="s">
        <v>74</v>
      </c>
      <c r="AH7" s="1">
        <v>0</v>
      </c>
      <c r="AI7" s="1">
        <v>0</v>
      </c>
      <c r="AJ7" s="1" t="s">
        <v>74</v>
      </c>
      <c r="AK7" s="1" t="s">
        <v>74</v>
      </c>
      <c r="AL7" s="1" t="s">
        <v>74</v>
      </c>
      <c r="AM7" s="1" t="s">
        <v>74</v>
      </c>
      <c r="AN7" s="1" t="s">
        <v>74</v>
      </c>
      <c r="AO7" s="1" t="s">
        <v>74</v>
      </c>
      <c r="AP7" s="1" t="s">
        <v>74</v>
      </c>
      <c r="AQ7" s="1" t="s">
        <v>74</v>
      </c>
      <c r="AR7" s="1" t="s">
        <v>74</v>
      </c>
      <c r="AS7" s="1" t="s">
        <v>74</v>
      </c>
      <c r="AT7" s="1" t="s">
        <v>142</v>
      </c>
      <c r="AU7" s="1">
        <v>2022</v>
      </c>
      <c r="AV7" s="1">
        <v>98</v>
      </c>
      <c r="AW7" s="1">
        <v>3</v>
      </c>
      <c r="AX7" s="1" t="s">
        <v>74</v>
      </c>
      <c r="AY7" s="1" t="s">
        <v>74</v>
      </c>
      <c r="AZ7" s="1" t="s">
        <v>74</v>
      </c>
      <c r="BA7" s="1" t="s">
        <v>74</v>
      </c>
      <c r="BB7" s="1">
        <v>276</v>
      </c>
      <c r="BC7" s="1">
        <v>281</v>
      </c>
      <c r="BD7" s="1" t="s">
        <v>74</v>
      </c>
      <c r="BE7" s="1" t="s">
        <v>143</v>
      </c>
      <c r="BF7" s="1" t="str">
        <f>HYPERLINK("http://dx.doi.org/10.1016/j.jped.2021.04.012","http://dx.doi.org/10.1016/j.jped.2021.04.012")</f>
        <v>http://dx.doi.org/10.1016/j.jped.2021.04.012</v>
      </c>
      <c r="BG7" s="1" t="s">
        <v>74</v>
      </c>
      <c r="BH7" s="1" t="s">
        <v>144</v>
      </c>
      <c r="BI7" s="1" t="s">
        <v>74</v>
      </c>
      <c r="BJ7" s="1" t="s">
        <v>74</v>
      </c>
      <c r="BK7" s="1" t="s">
        <v>74</v>
      </c>
      <c r="BL7" s="1" t="s">
        <v>74</v>
      </c>
      <c r="BM7" s="1" t="s">
        <v>74</v>
      </c>
      <c r="BN7" s="1" t="s">
        <v>74</v>
      </c>
      <c r="BO7" s="1" t="s">
        <v>74</v>
      </c>
      <c r="BP7" s="1" t="s">
        <v>74</v>
      </c>
      <c r="BQ7" s="1" t="s">
        <v>74</v>
      </c>
      <c r="BR7" s="1" t="s">
        <v>86</v>
      </c>
      <c r="BS7" s="1" t="s">
        <v>145</v>
      </c>
      <c r="BT7" s="1" t="str">
        <f>HYPERLINK("https%3A%2F%2Fwww.webofscience.com%2Fwos%2Fwoscc%2Ffull-record%2FWOS:000810872400010","View Full Record in Web of Science")</f>
        <v>View Full Record in Web of Science</v>
      </c>
    </row>
    <row r="8" spans="1:72" s="1" customFormat="1" ht="12.75">
      <c r="A8" s="1" t="s">
        <v>72</v>
      </c>
      <c r="B8" s="1" t="s">
        <v>146</v>
      </c>
      <c r="C8" s="1" t="s">
        <v>74</v>
      </c>
      <c r="D8" s="1" t="s">
        <v>74</v>
      </c>
      <c r="E8" s="1" t="s">
        <v>74</v>
      </c>
      <c r="F8" s="1" t="s">
        <v>147</v>
      </c>
      <c r="G8" s="1" t="s">
        <v>74</v>
      </c>
      <c r="H8" s="1" t="s">
        <v>74</v>
      </c>
      <c r="I8" s="1" t="s">
        <v>148</v>
      </c>
      <c r="J8" s="1" t="s">
        <v>149</v>
      </c>
      <c r="K8" s="1" t="s">
        <v>74</v>
      </c>
      <c r="L8" s="1" t="s">
        <v>74</v>
      </c>
      <c r="M8" s="1" t="s">
        <v>74</v>
      </c>
      <c r="N8" s="1" t="s">
        <v>78</v>
      </c>
      <c r="O8" s="1" t="s">
        <v>74</v>
      </c>
      <c r="P8" s="1" t="s">
        <v>74</v>
      </c>
      <c r="Q8" s="1" t="s">
        <v>74</v>
      </c>
      <c r="R8" s="1" t="s">
        <v>74</v>
      </c>
      <c r="S8" s="1" t="s">
        <v>74</v>
      </c>
      <c r="T8" s="1" t="s">
        <v>74</v>
      </c>
      <c r="U8" s="1" t="s">
        <v>74</v>
      </c>
      <c r="V8" s="1" t="s">
        <v>150</v>
      </c>
      <c r="W8" s="1" t="s">
        <v>151</v>
      </c>
      <c r="X8" s="1" t="s">
        <v>152</v>
      </c>
      <c r="Y8" s="1" t="s">
        <v>153</v>
      </c>
      <c r="Z8" s="1" t="s">
        <v>154</v>
      </c>
      <c r="AA8" s="1" t="s">
        <v>74</v>
      </c>
      <c r="AB8" s="1" t="s">
        <v>74</v>
      </c>
      <c r="AC8" s="1" t="s">
        <v>74</v>
      </c>
      <c r="AD8" s="1" t="s">
        <v>74</v>
      </c>
      <c r="AE8" s="1" t="s">
        <v>74</v>
      </c>
      <c r="AF8" s="1" t="s">
        <v>74</v>
      </c>
      <c r="AG8" s="1" t="s">
        <v>74</v>
      </c>
      <c r="AH8" s="1">
        <v>0</v>
      </c>
      <c r="AI8" s="1">
        <v>0</v>
      </c>
      <c r="AJ8" s="1" t="s">
        <v>74</v>
      </c>
      <c r="AK8" s="1" t="s">
        <v>74</v>
      </c>
      <c r="AL8" s="1" t="s">
        <v>74</v>
      </c>
      <c r="AM8" s="1" t="s">
        <v>74</v>
      </c>
      <c r="AN8" s="1" t="s">
        <v>74</v>
      </c>
      <c r="AO8" s="1" t="s">
        <v>74</v>
      </c>
      <c r="AP8" s="1" t="s">
        <v>74</v>
      </c>
      <c r="AQ8" s="1" t="s">
        <v>74</v>
      </c>
      <c r="AR8" s="1" t="s">
        <v>74</v>
      </c>
      <c r="AS8" s="1" t="s">
        <v>74</v>
      </c>
      <c r="AT8" s="1" t="s">
        <v>155</v>
      </c>
      <c r="AU8" s="1">
        <v>2022</v>
      </c>
      <c r="AV8" s="1">
        <v>66</v>
      </c>
      <c r="AW8" s="1">
        <v>4</v>
      </c>
      <c r="AX8" s="1" t="s">
        <v>74</v>
      </c>
      <c r="AY8" s="1" t="s">
        <v>74</v>
      </c>
      <c r="AZ8" s="1" t="s">
        <v>74</v>
      </c>
      <c r="BA8" s="1" t="s">
        <v>74</v>
      </c>
      <c r="BB8" s="1">
        <v>227</v>
      </c>
      <c r="BC8" s="1">
        <v>246</v>
      </c>
      <c r="BD8" s="1" t="s">
        <v>74</v>
      </c>
      <c r="BE8" s="1" t="s">
        <v>156</v>
      </c>
      <c r="BF8" s="1" t="str">
        <f>HYPERLINK("http://dx.doi.org/10.12871/00021857202241","http://dx.doi.org/10.12871/00021857202241")</f>
        <v>http://dx.doi.org/10.12871/00021857202241</v>
      </c>
      <c r="BG8" s="1" t="s">
        <v>74</v>
      </c>
      <c r="BH8" s="1" t="s">
        <v>74</v>
      </c>
      <c r="BI8" s="1" t="s">
        <v>74</v>
      </c>
      <c r="BJ8" s="1" t="s">
        <v>74</v>
      </c>
      <c r="BK8" s="1" t="s">
        <v>74</v>
      </c>
      <c r="BL8" s="1" t="s">
        <v>74</v>
      </c>
      <c r="BM8" s="1" t="s">
        <v>74</v>
      </c>
      <c r="BN8" s="1" t="s">
        <v>74</v>
      </c>
      <c r="BO8" s="1" t="s">
        <v>74</v>
      </c>
      <c r="BP8" s="1" t="s">
        <v>74</v>
      </c>
      <c r="BQ8" s="1" t="s">
        <v>74</v>
      </c>
      <c r="BR8" s="1" t="s">
        <v>86</v>
      </c>
      <c r="BS8" s="1" t="s">
        <v>157</v>
      </c>
      <c r="BT8" s="1" t="str">
        <f>HYPERLINK("https%3A%2F%2Fwww.webofscience.com%2Fwos%2Fwoscc%2Ffull-record%2FWOS:000934514400001","View Full Record in Web of Science")</f>
        <v>View Full Record in Web of Science</v>
      </c>
    </row>
    <row r="9" spans="1:72" s="1" customFormat="1" ht="12.75">
      <c r="A9" s="1" t="s">
        <v>72</v>
      </c>
      <c r="B9" s="1" t="s">
        <v>158</v>
      </c>
      <c r="C9" s="1" t="s">
        <v>74</v>
      </c>
      <c r="D9" s="1" t="s">
        <v>74</v>
      </c>
      <c r="E9" s="1" t="s">
        <v>74</v>
      </c>
      <c r="F9" s="1" t="s">
        <v>159</v>
      </c>
      <c r="G9" s="1" t="s">
        <v>74</v>
      </c>
      <c r="H9" s="1" t="s">
        <v>74</v>
      </c>
      <c r="I9" s="1" t="s">
        <v>160</v>
      </c>
      <c r="J9" s="1" t="s">
        <v>149</v>
      </c>
      <c r="K9" s="1" t="s">
        <v>74</v>
      </c>
      <c r="L9" s="1" t="s">
        <v>74</v>
      </c>
      <c r="M9" s="1" t="s">
        <v>74</v>
      </c>
      <c r="N9" s="1" t="s">
        <v>78</v>
      </c>
      <c r="O9" s="1" t="s">
        <v>74</v>
      </c>
      <c r="P9" s="1" t="s">
        <v>74</v>
      </c>
      <c r="Q9" s="1" t="s">
        <v>74</v>
      </c>
      <c r="R9" s="1" t="s">
        <v>74</v>
      </c>
      <c r="S9" s="1" t="s">
        <v>74</v>
      </c>
      <c r="T9" s="1" t="s">
        <v>74</v>
      </c>
      <c r="U9" s="1" t="s">
        <v>74</v>
      </c>
      <c r="V9" s="1" t="s">
        <v>161</v>
      </c>
      <c r="W9" s="1" t="s">
        <v>162</v>
      </c>
      <c r="X9" s="1" t="s">
        <v>152</v>
      </c>
      <c r="Y9" s="1" t="s">
        <v>163</v>
      </c>
      <c r="Z9" s="1" t="s">
        <v>154</v>
      </c>
      <c r="AA9" s="1" t="s">
        <v>74</v>
      </c>
      <c r="AB9" s="1" t="s">
        <v>74</v>
      </c>
      <c r="AC9" s="1" t="s">
        <v>74</v>
      </c>
      <c r="AD9" s="1" t="s">
        <v>74</v>
      </c>
      <c r="AE9" s="1" t="s">
        <v>74</v>
      </c>
      <c r="AF9" s="1" t="s">
        <v>74</v>
      </c>
      <c r="AG9" s="1" t="s">
        <v>74</v>
      </c>
      <c r="AH9" s="1">
        <v>0</v>
      </c>
      <c r="AI9" s="1">
        <v>0</v>
      </c>
      <c r="AJ9" s="1" t="s">
        <v>74</v>
      </c>
      <c r="AK9" s="1" t="s">
        <v>74</v>
      </c>
      <c r="AL9" s="1" t="s">
        <v>74</v>
      </c>
      <c r="AM9" s="1" t="s">
        <v>74</v>
      </c>
      <c r="AN9" s="1" t="s">
        <v>74</v>
      </c>
      <c r="AO9" s="1" t="s">
        <v>74</v>
      </c>
      <c r="AP9" s="1" t="s">
        <v>74</v>
      </c>
      <c r="AQ9" s="1" t="s">
        <v>74</v>
      </c>
      <c r="AR9" s="1" t="s">
        <v>74</v>
      </c>
      <c r="AS9" s="1" t="s">
        <v>74</v>
      </c>
      <c r="AT9" s="1" t="s">
        <v>164</v>
      </c>
      <c r="AU9" s="1">
        <v>2019</v>
      </c>
      <c r="AV9" s="1">
        <v>63</v>
      </c>
      <c r="AW9" s="1">
        <v>3</v>
      </c>
      <c r="AX9" s="1" t="s">
        <v>74</v>
      </c>
      <c r="AY9" s="1" t="s">
        <v>74</v>
      </c>
      <c r="AZ9" s="1" t="s">
        <v>74</v>
      </c>
      <c r="BA9" s="1" t="s">
        <v>74</v>
      </c>
      <c r="BB9" s="1">
        <v>231</v>
      </c>
      <c r="BC9" s="1">
        <v>246</v>
      </c>
      <c r="BD9" s="1" t="s">
        <v>74</v>
      </c>
      <c r="BE9" s="1" t="s">
        <v>165</v>
      </c>
      <c r="BF9" s="1" t="str">
        <f>HYPERLINK("http://dx.doi.org/10.12871/00021857201932","http://dx.doi.org/10.12871/00021857201932")</f>
        <v>http://dx.doi.org/10.12871/00021857201932</v>
      </c>
      <c r="BG9" s="1" t="s">
        <v>74</v>
      </c>
      <c r="BH9" s="1" t="s">
        <v>74</v>
      </c>
      <c r="BI9" s="1" t="s">
        <v>74</v>
      </c>
      <c r="BJ9" s="1" t="s">
        <v>74</v>
      </c>
      <c r="BK9" s="1" t="s">
        <v>74</v>
      </c>
      <c r="BL9" s="1" t="s">
        <v>74</v>
      </c>
      <c r="BM9" s="1" t="s">
        <v>74</v>
      </c>
      <c r="BN9" s="1" t="s">
        <v>74</v>
      </c>
      <c r="BO9" s="1" t="s">
        <v>74</v>
      </c>
      <c r="BP9" s="1" t="s">
        <v>74</v>
      </c>
      <c r="BQ9" s="1" t="s">
        <v>74</v>
      </c>
      <c r="BR9" s="1" t="s">
        <v>86</v>
      </c>
      <c r="BS9" s="1" t="s">
        <v>166</v>
      </c>
      <c r="BT9" s="1" t="str">
        <f>HYPERLINK("https%3A%2F%2Fwww.webofscience.com%2Fwos%2Fwoscc%2Ffull-record%2FWOS:000502683900002","View Full Record in Web of Science")</f>
        <v>View Full Record in Web of Science</v>
      </c>
    </row>
    <row r="10" spans="1:72" s="1" customFormat="1" ht="12.75">
      <c r="A10" s="1" t="s">
        <v>72</v>
      </c>
      <c r="B10" s="1" t="s">
        <v>167</v>
      </c>
      <c r="C10" s="1" t="s">
        <v>74</v>
      </c>
      <c r="D10" s="1" t="s">
        <v>74</v>
      </c>
      <c r="E10" s="1" t="s">
        <v>74</v>
      </c>
      <c r="F10" s="1" t="s">
        <v>168</v>
      </c>
      <c r="G10" s="1" t="s">
        <v>74</v>
      </c>
      <c r="H10" s="1" t="s">
        <v>74</v>
      </c>
      <c r="I10" s="1" t="s">
        <v>169</v>
      </c>
      <c r="J10" s="1" t="s">
        <v>170</v>
      </c>
      <c r="K10" s="1" t="s">
        <v>74</v>
      </c>
      <c r="L10" s="1" t="s">
        <v>74</v>
      </c>
      <c r="M10" s="1" t="s">
        <v>74</v>
      </c>
      <c r="N10" s="1" t="s">
        <v>78</v>
      </c>
      <c r="O10" s="1" t="s">
        <v>74</v>
      </c>
      <c r="P10" s="1" t="s">
        <v>74</v>
      </c>
      <c r="Q10" s="1" t="s">
        <v>74</v>
      </c>
      <c r="R10" s="1" t="s">
        <v>74</v>
      </c>
      <c r="S10" s="1" t="s">
        <v>74</v>
      </c>
      <c r="T10" s="1" t="s">
        <v>74</v>
      </c>
      <c r="U10" s="1" t="s">
        <v>74</v>
      </c>
      <c r="V10" s="1" t="s">
        <v>171</v>
      </c>
      <c r="W10" s="1" t="s">
        <v>172</v>
      </c>
      <c r="X10" s="1" t="s">
        <v>173</v>
      </c>
      <c r="Y10" s="1" t="s">
        <v>174</v>
      </c>
      <c r="Z10" s="1" t="s">
        <v>175</v>
      </c>
      <c r="AA10" s="1" t="s">
        <v>74</v>
      </c>
      <c r="AB10" s="1" t="s">
        <v>74</v>
      </c>
      <c r="AC10" s="1" t="s">
        <v>74</v>
      </c>
      <c r="AD10" s="1" t="s">
        <v>74</v>
      </c>
      <c r="AE10" s="1" t="s">
        <v>74</v>
      </c>
      <c r="AF10" s="1" t="s">
        <v>74</v>
      </c>
      <c r="AG10" s="1" t="s">
        <v>74</v>
      </c>
      <c r="AH10" s="1">
        <v>1</v>
      </c>
      <c r="AI10" s="1">
        <v>1</v>
      </c>
      <c r="AJ10" s="1" t="s">
        <v>74</v>
      </c>
      <c r="AK10" s="1" t="s">
        <v>74</v>
      </c>
      <c r="AL10" s="1" t="s">
        <v>74</v>
      </c>
      <c r="AM10" s="1" t="s">
        <v>74</v>
      </c>
      <c r="AN10" s="1" t="s">
        <v>74</v>
      </c>
      <c r="AO10" s="1" t="s">
        <v>74</v>
      </c>
      <c r="AP10" s="1" t="s">
        <v>74</v>
      </c>
      <c r="AQ10" s="1" t="s">
        <v>74</v>
      </c>
      <c r="AR10" s="1" t="s">
        <v>74</v>
      </c>
      <c r="AS10" s="1" t="s">
        <v>74</v>
      </c>
      <c r="AT10" s="1" t="s">
        <v>176</v>
      </c>
      <c r="AU10" s="1">
        <v>2019</v>
      </c>
      <c r="AV10" s="1">
        <v>18</v>
      </c>
      <c r="AW10" s="1">
        <v>1</v>
      </c>
      <c r="AX10" s="1" t="s">
        <v>74</v>
      </c>
      <c r="AY10" s="1" t="s">
        <v>74</v>
      </c>
      <c r="AZ10" s="1" t="s">
        <v>74</v>
      </c>
      <c r="BA10" s="1" t="s">
        <v>74</v>
      </c>
      <c r="BB10" s="1">
        <v>7</v>
      </c>
      <c r="BC10" s="1">
        <v>23</v>
      </c>
      <c r="BD10" s="1" t="s">
        <v>74</v>
      </c>
      <c r="BE10" s="1" t="s">
        <v>74</v>
      </c>
      <c r="BF10" s="1" t="s">
        <v>74</v>
      </c>
      <c r="BG10" s="1" t="s">
        <v>74</v>
      </c>
      <c r="BH10" s="1" t="s">
        <v>74</v>
      </c>
      <c r="BI10" s="1" t="s">
        <v>74</v>
      </c>
      <c r="BJ10" s="1" t="s">
        <v>74</v>
      </c>
      <c r="BK10" s="1" t="s">
        <v>74</v>
      </c>
      <c r="BL10" s="1" t="s">
        <v>74</v>
      </c>
      <c r="BM10" s="1" t="s">
        <v>74</v>
      </c>
      <c r="BN10" s="1" t="s">
        <v>74</v>
      </c>
      <c r="BO10" s="1" t="s">
        <v>74</v>
      </c>
      <c r="BP10" s="1" t="s">
        <v>74</v>
      </c>
      <c r="BQ10" s="1" t="s">
        <v>74</v>
      </c>
      <c r="BR10" s="1" t="s">
        <v>86</v>
      </c>
      <c r="BS10" s="1" t="s">
        <v>177</v>
      </c>
      <c r="BT10" s="1" t="str">
        <f>HYPERLINK("https%3A%2F%2Fwww.webofscience.com%2Fwos%2Fwoscc%2Ffull-record%2FWOS:000466580200002","View Full Record in Web of Science")</f>
        <v>View Full Record in Web of Science</v>
      </c>
    </row>
    <row r="11" spans="1:72" s="1" customFormat="1" ht="12.75">
      <c r="A11" s="1" t="s">
        <v>72</v>
      </c>
      <c r="B11" s="1" t="s">
        <v>178</v>
      </c>
      <c r="C11" s="1" t="s">
        <v>74</v>
      </c>
      <c r="D11" s="1" t="s">
        <v>74</v>
      </c>
      <c r="E11" s="1" t="s">
        <v>74</v>
      </c>
      <c r="F11" s="1" t="s">
        <v>179</v>
      </c>
      <c r="G11" s="1" t="s">
        <v>74</v>
      </c>
      <c r="H11" s="1" t="s">
        <v>74</v>
      </c>
      <c r="I11" s="1" t="s">
        <v>180</v>
      </c>
      <c r="J11" s="1" t="s">
        <v>181</v>
      </c>
      <c r="K11" s="1" t="s">
        <v>74</v>
      </c>
      <c r="L11" s="1" t="s">
        <v>74</v>
      </c>
      <c r="M11" s="1" t="s">
        <v>74</v>
      </c>
      <c r="N11" s="1" t="s">
        <v>78</v>
      </c>
      <c r="O11" s="1" t="s">
        <v>74</v>
      </c>
      <c r="P11" s="1" t="s">
        <v>74</v>
      </c>
      <c r="Q11" s="1" t="s">
        <v>74</v>
      </c>
      <c r="R11" s="1" t="s">
        <v>74</v>
      </c>
      <c r="S11" s="1" t="s">
        <v>74</v>
      </c>
      <c r="T11" s="1" t="s">
        <v>74</v>
      </c>
      <c r="U11" s="1" t="s">
        <v>74</v>
      </c>
      <c r="V11" s="1" t="s">
        <v>182</v>
      </c>
      <c r="W11" s="1" t="s">
        <v>183</v>
      </c>
      <c r="X11" s="1" t="s">
        <v>184</v>
      </c>
      <c r="Y11" s="1" t="s">
        <v>185</v>
      </c>
      <c r="Z11" s="1" t="s">
        <v>186</v>
      </c>
      <c r="AA11" s="1" t="s">
        <v>74</v>
      </c>
      <c r="AB11" s="1" t="s">
        <v>74</v>
      </c>
      <c r="AC11" s="1" t="s">
        <v>74</v>
      </c>
      <c r="AD11" s="1" t="s">
        <v>74</v>
      </c>
      <c r="AE11" s="1" t="s">
        <v>74</v>
      </c>
      <c r="AF11" s="1" t="s">
        <v>74</v>
      </c>
      <c r="AG11" s="1" t="s">
        <v>74</v>
      </c>
      <c r="AH11" s="1">
        <v>4</v>
      </c>
      <c r="AI11" s="1">
        <v>4</v>
      </c>
      <c r="AJ11" s="1" t="s">
        <v>74</v>
      </c>
      <c r="AK11" s="1" t="s">
        <v>74</v>
      </c>
      <c r="AL11" s="1" t="s">
        <v>74</v>
      </c>
      <c r="AM11" s="1" t="s">
        <v>74</v>
      </c>
      <c r="AN11" s="1" t="s">
        <v>74</v>
      </c>
      <c r="AO11" s="1" t="s">
        <v>74</v>
      </c>
      <c r="AP11" s="1" t="s">
        <v>74</v>
      </c>
      <c r="AQ11" s="1" t="s">
        <v>74</v>
      </c>
      <c r="AR11" s="1" t="s">
        <v>74</v>
      </c>
      <c r="AS11" s="1" t="s">
        <v>74</v>
      </c>
      <c r="AT11" s="1" t="s">
        <v>187</v>
      </c>
      <c r="AU11" s="1">
        <v>2022</v>
      </c>
      <c r="AV11" s="1">
        <v>264</v>
      </c>
      <c r="AW11" s="1" t="s">
        <v>74</v>
      </c>
      <c r="AX11" s="1" t="s">
        <v>74</v>
      </c>
      <c r="AY11" s="1" t="s">
        <v>74</v>
      </c>
      <c r="AZ11" s="1" t="s">
        <v>74</v>
      </c>
      <c r="BA11" s="1" t="s">
        <v>74</v>
      </c>
      <c r="BB11" s="1" t="s">
        <v>74</v>
      </c>
      <c r="BC11" s="1" t="s">
        <v>74</v>
      </c>
      <c r="BD11" s="1">
        <v>120334</v>
      </c>
      <c r="BE11" s="1" t="s">
        <v>188</v>
      </c>
      <c r="BF11" s="1" t="str">
        <f>HYPERLINK("http://dx.doi.org/10.1016/j.saa.2021.120334","http://dx.doi.org/10.1016/j.saa.2021.120334")</f>
        <v>http://dx.doi.org/10.1016/j.saa.2021.120334</v>
      </c>
      <c r="BG11" s="1" t="s">
        <v>74</v>
      </c>
      <c r="BH11" s="1" t="s">
        <v>189</v>
      </c>
      <c r="BI11" s="1" t="s">
        <v>74</v>
      </c>
      <c r="BJ11" s="1" t="s">
        <v>74</v>
      </c>
      <c r="BK11" s="1" t="s">
        <v>74</v>
      </c>
      <c r="BL11" s="1" t="s">
        <v>74</v>
      </c>
      <c r="BM11" s="1" t="s">
        <v>74</v>
      </c>
      <c r="BN11" s="1" t="s">
        <v>74</v>
      </c>
      <c r="BO11" s="1" t="s">
        <v>74</v>
      </c>
      <c r="BP11" s="1" t="s">
        <v>74</v>
      </c>
      <c r="BQ11" s="1" t="s">
        <v>74</v>
      </c>
      <c r="BR11" s="1" t="s">
        <v>86</v>
      </c>
      <c r="BS11" s="1" t="s">
        <v>190</v>
      </c>
      <c r="BT11" s="1" t="str">
        <f>HYPERLINK("https%3A%2F%2Fwww.webofscience.com%2Fwos%2Fwoscc%2Ffull-record%2FWOS:000709104500020","View Full Record in Web of Science")</f>
        <v>View Full Record in Web of Science</v>
      </c>
    </row>
    <row r="12" spans="1:72" s="1" customFormat="1" ht="12.75">
      <c r="A12" s="1" t="s">
        <v>72</v>
      </c>
      <c r="B12" s="1" t="s">
        <v>191</v>
      </c>
      <c r="C12" s="1" t="s">
        <v>74</v>
      </c>
      <c r="D12" s="1" t="s">
        <v>74</v>
      </c>
      <c r="E12" s="1" t="s">
        <v>74</v>
      </c>
      <c r="F12" s="1" t="s">
        <v>192</v>
      </c>
      <c r="G12" s="1" t="s">
        <v>74</v>
      </c>
      <c r="H12" s="1" t="s">
        <v>74</v>
      </c>
      <c r="I12" s="1" t="s">
        <v>193</v>
      </c>
      <c r="J12" s="1" t="s">
        <v>194</v>
      </c>
      <c r="K12" s="1" t="s">
        <v>74</v>
      </c>
      <c r="L12" s="1" t="s">
        <v>74</v>
      </c>
      <c r="M12" s="1" t="s">
        <v>74</v>
      </c>
      <c r="N12" s="1" t="s">
        <v>78</v>
      </c>
      <c r="O12" s="1" t="s">
        <v>74</v>
      </c>
      <c r="P12" s="1" t="s">
        <v>74</v>
      </c>
      <c r="Q12" s="1" t="s">
        <v>74</v>
      </c>
      <c r="R12" s="1" t="s">
        <v>74</v>
      </c>
      <c r="S12" s="1" t="s">
        <v>74</v>
      </c>
      <c r="T12" s="1" t="s">
        <v>74</v>
      </c>
      <c r="U12" s="1" t="s">
        <v>74</v>
      </c>
      <c r="V12" s="1" t="s">
        <v>195</v>
      </c>
      <c r="W12" s="1" t="s">
        <v>196</v>
      </c>
      <c r="X12" s="1" t="s">
        <v>197</v>
      </c>
      <c r="Y12" s="1" t="s">
        <v>198</v>
      </c>
      <c r="Z12" s="1" t="s">
        <v>199</v>
      </c>
      <c r="AA12" s="1" t="s">
        <v>74</v>
      </c>
      <c r="AB12" s="1" t="s">
        <v>74</v>
      </c>
      <c r="AC12" s="1" t="s">
        <v>74</v>
      </c>
      <c r="AD12" s="1" t="s">
        <v>74</v>
      </c>
      <c r="AE12" s="1" t="s">
        <v>74</v>
      </c>
      <c r="AF12" s="1" t="s">
        <v>74</v>
      </c>
      <c r="AG12" s="1" t="s">
        <v>74</v>
      </c>
      <c r="AH12" s="1">
        <v>13</v>
      </c>
      <c r="AI12" s="1">
        <v>15</v>
      </c>
      <c r="AJ12" s="1" t="s">
        <v>74</v>
      </c>
      <c r="AK12" s="1" t="s">
        <v>74</v>
      </c>
      <c r="AL12" s="1" t="s">
        <v>74</v>
      </c>
      <c r="AM12" s="1" t="s">
        <v>74</v>
      </c>
      <c r="AN12" s="1" t="s">
        <v>74</v>
      </c>
      <c r="AO12" s="1" t="s">
        <v>74</v>
      </c>
      <c r="AP12" s="1" t="s">
        <v>74</v>
      </c>
      <c r="AQ12" s="1" t="s">
        <v>74</v>
      </c>
      <c r="AR12" s="1" t="s">
        <v>74</v>
      </c>
      <c r="AS12" s="1" t="s">
        <v>74</v>
      </c>
      <c r="AT12" s="1" t="s">
        <v>200</v>
      </c>
      <c r="AU12" s="1">
        <v>2019</v>
      </c>
      <c r="AV12" s="1">
        <v>11</v>
      </c>
      <c r="AW12" s="1">
        <v>5</v>
      </c>
      <c r="AX12" s="1" t="s">
        <v>74</v>
      </c>
      <c r="AY12" s="1" t="s">
        <v>74</v>
      </c>
      <c r="AZ12" s="1" t="s">
        <v>74</v>
      </c>
      <c r="BA12" s="1" t="s">
        <v>74</v>
      </c>
      <c r="BB12" s="1" t="s">
        <v>74</v>
      </c>
      <c r="BC12" s="1" t="s">
        <v>74</v>
      </c>
      <c r="BD12" s="1">
        <v>893</v>
      </c>
      <c r="BE12" s="1" t="s">
        <v>201</v>
      </c>
      <c r="BF12" s="1" t="str">
        <f>HYPERLINK("http://dx.doi.org/10.3390/w11050893","http://dx.doi.org/10.3390/w11050893")</f>
        <v>http://dx.doi.org/10.3390/w11050893</v>
      </c>
      <c r="BG12" s="1" t="s">
        <v>74</v>
      </c>
      <c r="BH12" s="1" t="s">
        <v>74</v>
      </c>
      <c r="BI12" s="1" t="s">
        <v>74</v>
      </c>
      <c r="BJ12" s="1" t="s">
        <v>74</v>
      </c>
      <c r="BK12" s="1" t="s">
        <v>74</v>
      </c>
      <c r="BL12" s="1" t="s">
        <v>74</v>
      </c>
      <c r="BM12" s="1" t="s">
        <v>74</v>
      </c>
      <c r="BN12" s="1" t="s">
        <v>74</v>
      </c>
      <c r="BO12" s="1" t="s">
        <v>74</v>
      </c>
      <c r="BP12" s="1" t="s">
        <v>74</v>
      </c>
      <c r="BQ12" s="1" t="s">
        <v>74</v>
      </c>
      <c r="BR12" s="1" t="s">
        <v>86</v>
      </c>
      <c r="BS12" s="1" t="s">
        <v>202</v>
      </c>
      <c r="BT12" s="1" t="str">
        <f>HYPERLINK("https%3A%2F%2Fwww.webofscience.com%2Fwos%2Fwoscc%2Ffull-record%2FWOS:000472680400023","View Full Record in Web of Science")</f>
        <v>View Full Record in Web of Science</v>
      </c>
    </row>
    <row r="13" spans="1:72" s="1" customFormat="1" ht="12.75">
      <c r="A13" s="1" t="s">
        <v>72</v>
      </c>
      <c r="B13" s="1" t="s">
        <v>203</v>
      </c>
      <c r="C13" s="1" t="s">
        <v>74</v>
      </c>
      <c r="D13" s="1" t="s">
        <v>74</v>
      </c>
      <c r="E13" s="1" t="s">
        <v>74</v>
      </c>
      <c r="F13" s="1" t="s">
        <v>204</v>
      </c>
      <c r="G13" s="1" t="s">
        <v>74</v>
      </c>
      <c r="H13" s="1" t="s">
        <v>74</v>
      </c>
      <c r="I13" s="1" t="s">
        <v>205</v>
      </c>
      <c r="J13" s="1" t="s">
        <v>206</v>
      </c>
      <c r="K13" s="1" t="s">
        <v>74</v>
      </c>
      <c r="L13" s="1" t="s">
        <v>74</v>
      </c>
      <c r="M13" s="1" t="s">
        <v>74</v>
      </c>
      <c r="N13" s="1" t="s">
        <v>78</v>
      </c>
      <c r="O13" s="1" t="s">
        <v>74</v>
      </c>
      <c r="P13" s="1" t="s">
        <v>74</v>
      </c>
      <c r="Q13" s="1" t="s">
        <v>74</v>
      </c>
      <c r="R13" s="1" t="s">
        <v>74</v>
      </c>
      <c r="S13" s="1" t="s">
        <v>74</v>
      </c>
      <c r="T13" s="1" t="s">
        <v>74</v>
      </c>
      <c r="U13" s="1" t="s">
        <v>74</v>
      </c>
      <c r="V13" s="1" t="s">
        <v>207</v>
      </c>
      <c r="W13" s="1" t="s">
        <v>208</v>
      </c>
      <c r="X13" s="1" t="s">
        <v>209</v>
      </c>
      <c r="Y13" s="1" t="s">
        <v>210</v>
      </c>
      <c r="Z13" s="1" t="s">
        <v>211</v>
      </c>
      <c r="AA13" s="1" t="s">
        <v>74</v>
      </c>
      <c r="AB13" s="1" t="s">
        <v>74</v>
      </c>
      <c r="AC13" s="1" t="s">
        <v>74</v>
      </c>
      <c r="AD13" s="1" t="s">
        <v>74</v>
      </c>
      <c r="AE13" s="1" t="s">
        <v>74</v>
      </c>
      <c r="AF13" s="1" t="s">
        <v>74</v>
      </c>
      <c r="AG13" s="1" t="s">
        <v>74</v>
      </c>
      <c r="AH13" s="1">
        <v>4</v>
      </c>
      <c r="AI13" s="1">
        <v>5</v>
      </c>
      <c r="AJ13" s="1" t="s">
        <v>74</v>
      </c>
      <c r="AK13" s="1" t="s">
        <v>74</v>
      </c>
      <c r="AL13" s="1" t="s">
        <v>74</v>
      </c>
      <c r="AM13" s="1" t="s">
        <v>74</v>
      </c>
      <c r="AN13" s="1" t="s">
        <v>74</v>
      </c>
      <c r="AO13" s="1" t="s">
        <v>74</v>
      </c>
      <c r="AP13" s="1" t="s">
        <v>74</v>
      </c>
      <c r="AQ13" s="1" t="s">
        <v>74</v>
      </c>
      <c r="AR13" s="1" t="s">
        <v>74</v>
      </c>
      <c r="AS13" s="1" t="s">
        <v>74</v>
      </c>
      <c r="AT13" s="1" t="s">
        <v>212</v>
      </c>
      <c r="AU13" s="1">
        <v>2020</v>
      </c>
      <c r="AV13" s="1">
        <v>69</v>
      </c>
      <c r="AW13" s="1">
        <v>2</v>
      </c>
      <c r="AX13" s="1" t="s">
        <v>74</v>
      </c>
      <c r="AY13" s="1" t="s">
        <v>74</v>
      </c>
      <c r="AZ13" s="1" t="s">
        <v>74</v>
      </c>
      <c r="BA13" s="1" t="s">
        <v>74</v>
      </c>
      <c r="BB13" s="1">
        <v>358</v>
      </c>
      <c r="BC13" s="1">
        <v>367</v>
      </c>
      <c r="BD13" s="1" t="s">
        <v>74</v>
      </c>
      <c r="BE13" s="1" t="s">
        <v>213</v>
      </c>
      <c r="BF13" s="1" t="str">
        <f>HYPERLINK("http://dx.doi.org/10.1007/s12020-020-02342-0","http://dx.doi.org/10.1007/s12020-020-02342-0")</f>
        <v>http://dx.doi.org/10.1007/s12020-020-02342-0</v>
      </c>
      <c r="BG13" s="1" t="s">
        <v>74</v>
      </c>
      <c r="BH13" s="1" t="s">
        <v>214</v>
      </c>
      <c r="BI13" s="1" t="s">
        <v>74</v>
      </c>
      <c r="BJ13" s="1" t="s">
        <v>74</v>
      </c>
      <c r="BK13" s="1" t="s">
        <v>74</v>
      </c>
      <c r="BL13" s="1" t="s">
        <v>74</v>
      </c>
      <c r="BM13" s="1" t="s">
        <v>74</v>
      </c>
      <c r="BN13" s="1" t="s">
        <v>74</v>
      </c>
      <c r="BO13" s="1" t="s">
        <v>74</v>
      </c>
      <c r="BP13" s="1" t="s">
        <v>74</v>
      </c>
      <c r="BQ13" s="1" t="s">
        <v>74</v>
      </c>
      <c r="BR13" s="1" t="s">
        <v>86</v>
      </c>
      <c r="BS13" s="1" t="s">
        <v>215</v>
      </c>
      <c r="BT13" s="1" t="str">
        <f>HYPERLINK("https%3A%2F%2Fwww.webofscience.com%2Fwos%2Fwoscc%2Ffull-record%2FWOS:000533801600001","View Full Record in Web of Science")</f>
        <v>View Full Record in Web of Science</v>
      </c>
    </row>
    <row r="14" spans="1:72" s="1" customFormat="1" ht="12.75">
      <c r="A14" s="1" t="s">
        <v>72</v>
      </c>
      <c r="B14" s="1" t="s">
        <v>216</v>
      </c>
      <c r="C14" s="1" t="s">
        <v>74</v>
      </c>
      <c r="D14" s="1" t="s">
        <v>74</v>
      </c>
      <c r="E14" s="1" t="s">
        <v>74</v>
      </c>
      <c r="F14" s="1" t="s">
        <v>217</v>
      </c>
      <c r="G14" s="1" t="s">
        <v>74</v>
      </c>
      <c r="H14" s="1" t="s">
        <v>74</v>
      </c>
      <c r="I14" s="1" t="s">
        <v>218</v>
      </c>
      <c r="J14" s="1" t="s">
        <v>219</v>
      </c>
      <c r="K14" s="1" t="s">
        <v>74</v>
      </c>
      <c r="L14" s="1" t="s">
        <v>74</v>
      </c>
      <c r="M14" s="1" t="s">
        <v>74</v>
      </c>
      <c r="N14" s="1" t="s">
        <v>78</v>
      </c>
      <c r="O14" s="1" t="s">
        <v>74</v>
      </c>
      <c r="P14" s="1" t="s">
        <v>74</v>
      </c>
      <c r="Q14" s="1" t="s">
        <v>74</v>
      </c>
      <c r="R14" s="1" t="s">
        <v>74</v>
      </c>
      <c r="S14" s="1" t="s">
        <v>74</v>
      </c>
      <c r="T14" s="1" t="s">
        <v>74</v>
      </c>
      <c r="U14" s="1" t="s">
        <v>74</v>
      </c>
      <c r="V14" s="1" t="s">
        <v>220</v>
      </c>
      <c r="W14" s="1" t="s">
        <v>221</v>
      </c>
      <c r="X14" s="1" t="s">
        <v>222</v>
      </c>
      <c r="Y14" s="1" t="s">
        <v>223</v>
      </c>
      <c r="Z14" s="1" t="s">
        <v>224</v>
      </c>
      <c r="AA14" s="1" t="s">
        <v>74</v>
      </c>
      <c r="AB14" s="1" t="s">
        <v>74</v>
      </c>
      <c r="AC14" s="1" t="s">
        <v>74</v>
      </c>
      <c r="AD14" s="1" t="s">
        <v>74</v>
      </c>
      <c r="AE14" s="1" t="s">
        <v>74</v>
      </c>
      <c r="AF14" s="1" t="s">
        <v>74</v>
      </c>
      <c r="AG14" s="1" t="s">
        <v>74</v>
      </c>
      <c r="AH14" s="1">
        <v>16</v>
      </c>
      <c r="AI14" s="1">
        <v>16</v>
      </c>
      <c r="AJ14" s="1" t="s">
        <v>74</v>
      </c>
      <c r="AK14" s="1" t="s">
        <v>74</v>
      </c>
      <c r="AL14" s="1" t="s">
        <v>74</v>
      </c>
      <c r="AM14" s="1" t="s">
        <v>74</v>
      </c>
      <c r="AN14" s="1" t="s">
        <v>74</v>
      </c>
      <c r="AO14" s="1" t="s">
        <v>74</v>
      </c>
      <c r="AP14" s="1" t="s">
        <v>74</v>
      </c>
      <c r="AQ14" s="1" t="s">
        <v>74</v>
      </c>
      <c r="AR14" s="1" t="s">
        <v>74</v>
      </c>
      <c r="AS14" s="1" t="s">
        <v>74</v>
      </c>
      <c r="AT14" s="1" t="s">
        <v>212</v>
      </c>
      <c r="AU14" s="1">
        <v>2021</v>
      </c>
      <c r="AV14" s="1">
        <v>172</v>
      </c>
      <c r="AW14" s="1">
        <v>4</v>
      </c>
      <c r="AX14" s="1" t="s">
        <v>74</v>
      </c>
      <c r="AY14" s="1" t="s">
        <v>74</v>
      </c>
      <c r="AZ14" s="1" t="s">
        <v>74</v>
      </c>
      <c r="BA14" s="1" t="s">
        <v>74</v>
      </c>
      <c r="BB14" s="1">
        <v>1997</v>
      </c>
      <c r="BC14" s="1">
        <v>2010</v>
      </c>
      <c r="BD14" s="1" t="s">
        <v>74</v>
      </c>
      <c r="BE14" s="1" t="s">
        <v>225</v>
      </c>
      <c r="BF14" s="1" t="str">
        <f>HYPERLINK("http://dx.doi.org/10.1111/ppl.13413","http://dx.doi.org/10.1111/ppl.13413")</f>
        <v>http://dx.doi.org/10.1111/ppl.13413</v>
      </c>
      <c r="BG14" s="1" t="s">
        <v>74</v>
      </c>
      <c r="BH14" s="1" t="s">
        <v>226</v>
      </c>
      <c r="BI14" s="1" t="s">
        <v>74</v>
      </c>
      <c r="BJ14" s="1" t="s">
        <v>74</v>
      </c>
      <c r="BK14" s="1" t="s">
        <v>74</v>
      </c>
      <c r="BL14" s="1" t="s">
        <v>74</v>
      </c>
      <c r="BM14" s="1" t="s">
        <v>74</v>
      </c>
      <c r="BN14" s="1" t="s">
        <v>74</v>
      </c>
      <c r="BO14" s="1" t="s">
        <v>74</v>
      </c>
      <c r="BP14" s="1" t="s">
        <v>74</v>
      </c>
      <c r="BQ14" s="1" t="s">
        <v>74</v>
      </c>
      <c r="BR14" s="1" t="s">
        <v>86</v>
      </c>
      <c r="BS14" s="1" t="s">
        <v>227</v>
      </c>
      <c r="BT14" s="1" t="str">
        <f>HYPERLINK("https%3A%2F%2Fwww.webofscience.com%2Fwos%2Fwoscc%2Ffull-record%2FWOS:000641550200001","View Full Record in Web of Science")</f>
        <v>View Full Record in Web of Science</v>
      </c>
    </row>
    <row r="15" spans="1:72" s="1" customFormat="1" ht="12.75">
      <c r="A15" s="1" t="s">
        <v>72</v>
      </c>
      <c r="B15" s="1" t="s">
        <v>228</v>
      </c>
      <c r="C15" s="1" t="s">
        <v>74</v>
      </c>
      <c r="D15" s="1" t="s">
        <v>74</v>
      </c>
      <c r="E15" s="1" t="s">
        <v>74</v>
      </c>
      <c r="F15" s="1" t="s">
        <v>229</v>
      </c>
      <c r="G15" s="1" t="s">
        <v>74</v>
      </c>
      <c r="H15" s="1" t="s">
        <v>74</v>
      </c>
      <c r="I15" s="1" t="s">
        <v>230</v>
      </c>
      <c r="J15" s="1" t="s">
        <v>231</v>
      </c>
      <c r="K15" s="1" t="s">
        <v>74</v>
      </c>
      <c r="L15" s="1" t="s">
        <v>74</v>
      </c>
      <c r="M15" s="1" t="s">
        <v>74</v>
      </c>
      <c r="N15" s="1" t="s">
        <v>78</v>
      </c>
      <c r="O15" s="1" t="s">
        <v>74</v>
      </c>
      <c r="P15" s="1" t="s">
        <v>74</v>
      </c>
      <c r="Q15" s="1" t="s">
        <v>74</v>
      </c>
      <c r="R15" s="1" t="s">
        <v>74</v>
      </c>
      <c r="S15" s="1" t="s">
        <v>74</v>
      </c>
      <c r="T15" s="1" t="s">
        <v>74</v>
      </c>
      <c r="U15" s="1" t="s">
        <v>74</v>
      </c>
      <c r="V15" s="1" t="s">
        <v>232</v>
      </c>
      <c r="W15" s="1" t="s">
        <v>233</v>
      </c>
      <c r="X15" s="1" t="s">
        <v>234</v>
      </c>
      <c r="Y15" s="1" t="s">
        <v>235</v>
      </c>
      <c r="Z15" s="1" t="s">
        <v>236</v>
      </c>
      <c r="AA15" s="1" t="s">
        <v>74</v>
      </c>
      <c r="AB15" s="1" t="s">
        <v>74</v>
      </c>
      <c r="AC15" s="1" t="s">
        <v>74</v>
      </c>
      <c r="AD15" s="1" t="s">
        <v>74</v>
      </c>
      <c r="AE15" s="1" t="s">
        <v>74</v>
      </c>
      <c r="AF15" s="1" t="s">
        <v>74</v>
      </c>
      <c r="AG15" s="1" t="s">
        <v>74</v>
      </c>
      <c r="AH15" s="1">
        <v>10</v>
      </c>
      <c r="AI15" s="1">
        <v>10</v>
      </c>
      <c r="AJ15" s="1" t="s">
        <v>74</v>
      </c>
      <c r="AK15" s="1" t="s">
        <v>74</v>
      </c>
      <c r="AL15" s="1" t="s">
        <v>74</v>
      </c>
      <c r="AM15" s="1" t="s">
        <v>74</v>
      </c>
      <c r="AN15" s="1" t="s">
        <v>74</v>
      </c>
      <c r="AO15" s="1" t="s">
        <v>74</v>
      </c>
      <c r="AP15" s="1" t="s">
        <v>74</v>
      </c>
      <c r="AQ15" s="1" t="s">
        <v>74</v>
      </c>
      <c r="AR15" s="1" t="s">
        <v>74</v>
      </c>
      <c r="AS15" s="1" t="s">
        <v>74</v>
      </c>
      <c r="AT15" s="1" t="s">
        <v>237</v>
      </c>
      <c r="AU15" s="1">
        <v>2017</v>
      </c>
      <c r="AV15" s="1">
        <v>49</v>
      </c>
      <c r="AW15" s="1">
        <v>5</v>
      </c>
      <c r="AX15" s="1" t="s">
        <v>74</v>
      </c>
      <c r="AY15" s="1" t="s">
        <v>74</v>
      </c>
      <c r="AZ15" s="1" t="s">
        <v>74</v>
      </c>
      <c r="BA15" s="1" t="s">
        <v>74</v>
      </c>
      <c r="BB15" s="1">
        <v>1841</v>
      </c>
      <c r="BC15" s="1">
        <v>1848</v>
      </c>
      <c r="BD15" s="1" t="s">
        <v>74</v>
      </c>
      <c r="BE15" s="1" t="s">
        <v>74</v>
      </c>
      <c r="BF15" s="1" t="s">
        <v>74</v>
      </c>
      <c r="BG15" s="1" t="s">
        <v>74</v>
      </c>
      <c r="BH15" s="1" t="s">
        <v>74</v>
      </c>
      <c r="BI15" s="1" t="s">
        <v>74</v>
      </c>
      <c r="BJ15" s="1" t="s">
        <v>74</v>
      </c>
      <c r="BK15" s="1" t="s">
        <v>74</v>
      </c>
      <c r="BL15" s="1" t="s">
        <v>74</v>
      </c>
      <c r="BM15" s="1" t="s">
        <v>74</v>
      </c>
      <c r="BN15" s="1" t="s">
        <v>74</v>
      </c>
      <c r="BO15" s="1" t="s">
        <v>74</v>
      </c>
      <c r="BP15" s="1" t="s">
        <v>74</v>
      </c>
      <c r="BQ15" s="1" t="s">
        <v>74</v>
      </c>
      <c r="BR15" s="1" t="s">
        <v>86</v>
      </c>
      <c r="BS15" s="1" t="s">
        <v>238</v>
      </c>
      <c r="BT15" s="1" t="str">
        <f>HYPERLINK("https%3A%2F%2Fwww.webofscience.com%2Fwos%2Fwoscc%2Ffull-record%2FWOS:000419148600026","View Full Record in Web of Science")</f>
        <v>View Full Record in Web of Science</v>
      </c>
    </row>
    <row r="16" spans="1:72" s="1" customFormat="1" ht="12.75">
      <c r="A16" s="1" t="s">
        <v>72</v>
      </c>
      <c r="B16" s="1" t="s">
        <v>239</v>
      </c>
      <c r="C16" s="1" t="s">
        <v>74</v>
      </c>
      <c r="D16" s="1" t="s">
        <v>74</v>
      </c>
      <c r="E16" s="1" t="s">
        <v>74</v>
      </c>
      <c r="F16" s="1" t="s">
        <v>240</v>
      </c>
      <c r="G16" s="1" t="s">
        <v>74</v>
      </c>
      <c r="H16" s="1" t="s">
        <v>74</v>
      </c>
      <c r="I16" s="1" t="s">
        <v>241</v>
      </c>
      <c r="J16" s="1" t="s">
        <v>242</v>
      </c>
      <c r="K16" s="1" t="s">
        <v>74</v>
      </c>
      <c r="L16" s="1" t="s">
        <v>74</v>
      </c>
      <c r="M16" s="1" t="s">
        <v>74</v>
      </c>
      <c r="N16" s="1" t="s">
        <v>78</v>
      </c>
      <c r="O16" s="1" t="s">
        <v>74</v>
      </c>
      <c r="P16" s="1" t="s">
        <v>74</v>
      </c>
      <c r="Q16" s="1" t="s">
        <v>74</v>
      </c>
      <c r="R16" s="1" t="s">
        <v>74</v>
      </c>
      <c r="S16" s="1" t="s">
        <v>74</v>
      </c>
      <c r="T16" s="1" t="s">
        <v>74</v>
      </c>
      <c r="U16" s="1" t="s">
        <v>74</v>
      </c>
      <c r="V16" s="1" t="s">
        <v>243</v>
      </c>
      <c r="W16" s="1" t="s">
        <v>244</v>
      </c>
      <c r="X16" s="1" t="s">
        <v>245</v>
      </c>
      <c r="Y16" s="1" t="s">
        <v>246</v>
      </c>
      <c r="Z16" s="1" t="s">
        <v>247</v>
      </c>
      <c r="AA16" s="1" t="s">
        <v>74</v>
      </c>
      <c r="AB16" s="1" t="s">
        <v>74</v>
      </c>
      <c r="AC16" s="1" t="s">
        <v>74</v>
      </c>
      <c r="AD16" s="1" t="s">
        <v>74</v>
      </c>
      <c r="AE16" s="1" t="s">
        <v>74</v>
      </c>
      <c r="AF16" s="1" t="s">
        <v>74</v>
      </c>
      <c r="AG16" s="1" t="s">
        <v>74</v>
      </c>
      <c r="AH16" s="1">
        <v>2</v>
      </c>
      <c r="AI16" s="1">
        <v>2</v>
      </c>
      <c r="AJ16" s="1" t="s">
        <v>74</v>
      </c>
      <c r="AK16" s="1" t="s">
        <v>74</v>
      </c>
      <c r="AL16" s="1" t="s">
        <v>74</v>
      </c>
      <c r="AM16" s="1" t="s">
        <v>74</v>
      </c>
      <c r="AN16" s="1" t="s">
        <v>74</v>
      </c>
      <c r="AO16" s="1" t="s">
        <v>74</v>
      </c>
      <c r="AP16" s="1" t="s">
        <v>74</v>
      </c>
      <c r="AQ16" s="1" t="s">
        <v>74</v>
      </c>
      <c r="AR16" s="1" t="s">
        <v>74</v>
      </c>
      <c r="AS16" s="1" t="s">
        <v>74</v>
      </c>
      <c r="AT16" s="1" t="s">
        <v>248</v>
      </c>
      <c r="AU16" s="1">
        <v>2022</v>
      </c>
      <c r="AV16" s="1">
        <v>194</v>
      </c>
      <c r="AW16" s="1" t="s">
        <v>74</v>
      </c>
      <c r="AX16" s="1" t="s">
        <v>74</v>
      </c>
      <c r="AY16" s="1" t="s">
        <v>74</v>
      </c>
      <c r="AZ16" s="1" t="s">
        <v>74</v>
      </c>
      <c r="BA16" s="1" t="s">
        <v>74</v>
      </c>
      <c r="BB16" s="1" t="s">
        <v>74</v>
      </c>
      <c r="BC16" s="1" t="s">
        <v>74</v>
      </c>
      <c r="BD16" s="1">
        <v>104692</v>
      </c>
      <c r="BE16" s="1" t="s">
        <v>249</v>
      </c>
      <c r="BF16" s="1" t="str">
        <f>HYPERLINK("http://dx.doi.org/10.1016/j.envexpbot.2021.104692","http://dx.doi.org/10.1016/j.envexpbot.2021.104692")</f>
        <v>http://dx.doi.org/10.1016/j.envexpbot.2021.104692</v>
      </c>
      <c r="BG16" s="1" t="s">
        <v>74</v>
      </c>
      <c r="BH16" s="1" t="s">
        <v>250</v>
      </c>
      <c r="BI16" s="1" t="s">
        <v>74</v>
      </c>
      <c r="BJ16" s="1" t="s">
        <v>74</v>
      </c>
      <c r="BK16" s="1" t="s">
        <v>74</v>
      </c>
      <c r="BL16" s="1" t="s">
        <v>74</v>
      </c>
      <c r="BM16" s="1" t="s">
        <v>74</v>
      </c>
      <c r="BN16" s="1" t="s">
        <v>74</v>
      </c>
      <c r="BO16" s="1" t="s">
        <v>74</v>
      </c>
      <c r="BP16" s="1" t="s">
        <v>74</v>
      </c>
      <c r="BQ16" s="1" t="s">
        <v>74</v>
      </c>
      <c r="BR16" s="1" t="s">
        <v>86</v>
      </c>
      <c r="BS16" s="1" t="s">
        <v>251</v>
      </c>
      <c r="BT16" s="1" t="str">
        <f>HYPERLINK("https%3A%2F%2Fwww.webofscience.com%2Fwos%2Fwoscc%2Ffull-record%2FWOS:000744240500003","View Full Record in Web of Science")</f>
        <v>View Full Record in Web of Science</v>
      </c>
    </row>
    <row r="17" spans="1:72" ht="12.75">
      <c r="A17" t="s">
        <v>72</v>
      </c>
      <c r="B17" t="s">
        <v>252</v>
      </c>
      <c r="F17" t="s">
        <v>253</v>
      </c>
      <c r="I17" t="s">
        <v>254</v>
      </c>
      <c r="J17" t="s">
        <v>77</v>
      </c>
      <c r="N17" t="s">
        <v>78</v>
      </c>
      <c r="V17" t="s">
        <v>255</v>
      </c>
      <c r="W17" t="s">
        <v>256</v>
      </c>
      <c r="X17" t="s">
        <v>257</v>
      </c>
      <c r="Y17" t="s">
        <v>258</v>
      </c>
      <c r="Z17" t="s">
        <v>259</v>
      </c>
      <c r="AH17">
        <v>2</v>
      </c>
      <c r="AI17">
        <v>2</v>
      </c>
      <c r="AT17" t="s">
        <v>84</v>
      </c>
      <c r="AU17">
        <v>2017</v>
      </c>
      <c r="AV17">
        <v>57</v>
      </c>
      <c r="BB17">
        <v>133</v>
      </c>
      <c r="BC17">
        <v>145</v>
      </c>
      <c r="BE17" t="s">
        <v>260</v>
      </c>
      <c r="BF17" t="str">
        <f>HYPERLINK("http://dx.doi.org/10.21608/ejbo.2017.811.1051","http://dx.doi.org/10.21608/ejbo.2017.811.1051")</f>
        <v>http://dx.doi.org/10.21608/ejbo.2017.811.1051</v>
      </c>
      <c r="BR17" t="s">
        <v>86</v>
      </c>
      <c r="BS17" t="s">
        <v>261</v>
      </c>
      <c r="BT17" t="str">
        <f>HYPERLINK("https%3A%2F%2Fwww.webofscience.com%2Fwos%2Fwoscc%2Ffull-record%2FWOS:000449413500011","View Full Record in Web of Science")</f>
        <v>View Full Record in Web of Science</v>
      </c>
    </row>
    <row r="18" spans="1:72" ht="12.75">
      <c r="A18" t="s">
        <v>72</v>
      </c>
      <c r="B18" t="s">
        <v>216</v>
      </c>
      <c r="F18" t="s">
        <v>217</v>
      </c>
      <c r="I18" t="s">
        <v>262</v>
      </c>
      <c r="J18" t="s">
        <v>263</v>
      </c>
      <c r="N18" t="s">
        <v>78</v>
      </c>
      <c r="V18" t="s">
        <v>264</v>
      </c>
      <c r="W18" t="s">
        <v>265</v>
      </c>
      <c r="X18" t="s">
        <v>222</v>
      </c>
      <c r="Y18" t="s">
        <v>223</v>
      </c>
      <c r="Z18" t="s">
        <v>266</v>
      </c>
      <c r="AH18">
        <v>7</v>
      </c>
      <c r="AI18">
        <v>7</v>
      </c>
      <c r="AT18" t="s">
        <v>267</v>
      </c>
      <c r="AU18">
        <v>2021</v>
      </c>
      <c r="AV18">
        <v>166</v>
      </c>
      <c r="BB18">
        <v>1022</v>
      </c>
      <c r="BC18">
        <v>1031</v>
      </c>
      <c r="BE18" t="s">
        <v>268</v>
      </c>
      <c r="BF18" t="str">
        <f>HYPERLINK("http://dx.doi.org/10.1016/j.plaphy.2021.07.006","http://dx.doi.org/10.1016/j.plaphy.2021.07.006")</f>
        <v>http://dx.doi.org/10.1016/j.plaphy.2021.07.006</v>
      </c>
      <c r="BH18" t="s">
        <v>269</v>
      </c>
      <c r="BR18" t="s">
        <v>86</v>
      </c>
      <c r="BS18" t="s">
        <v>270</v>
      </c>
      <c r="BT18" t="str">
        <f>HYPERLINK("https%3A%2F%2Fwww.webofscience.com%2Fwos%2Fwoscc%2Ffull-record%2FWOS:000692319900041","View Full Record in Web of Science")</f>
        <v>View Full Record in Web of Science</v>
      </c>
    </row>
    <row r="19" spans="1:72" ht="12.75">
      <c r="A19" t="s">
        <v>72</v>
      </c>
      <c r="B19" t="s">
        <v>271</v>
      </c>
      <c r="F19" t="s">
        <v>272</v>
      </c>
      <c r="I19" t="s">
        <v>273</v>
      </c>
      <c r="J19" t="s">
        <v>274</v>
      </c>
      <c r="N19" t="s">
        <v>78</v>
      </c>
      <c r="V19" t="s">
        <v>275</v>
      </c>
      <c r="W19" t="s">
        <v>276</v>
      </c>
      <c r="X19" t="s">
        <v>277</v>
      </c>
      <c r="Y19" t="s">
        <v>278</v>
      </c>
      <c r="Z19" t="s">
        <v>279</v>
      </c>
      <c r="AH19">
        <v>9</v>
      </c>
      <c r="AI19">
        <v>9</v>
      </c>
      <c r="AT19" t="s">
        <v>280</v>
      </c>
      <c r="AU19">
        <v>2023</v>
      </c>
      <c r="AV19">
        <v>216</v>
      </c>
      <c r="AX19">
        <v>1</v>
      </c>
      <c r="BB19">
        <v>1</v>
      </c>
      <c r="BC19">
        <v>14</v>
      </c>
      <c r="BE19" t="s">
        <v>281</v>
      </c>
      <c r="BF19" t="str">
        <f>HYPERLINK("http://dx.doi.org/10.1016/j.envres.2022.114522","http://dx.doi.org/10.1016/j.envres.2022.114522")</f>
        <v>http://dx.doi.org/10.1016/j.envres.2022.114522</v>
      </c>
      <c r="BH19" t="s">
        <v>282</v>
      </c>
      <c r="BR19" t="s">
        <v>86</v>
      </c>
      <c r="BS19" t="s">
        <v>283</v>
      </c>
      <c r="BT19" t="str">
        <f>HYPERLINK("https%3A%2F%2Fwww.webofscience.com%2Fwos%2Fwoscc%2Ffull-record%2FWOS:000883789500001","View Full Record in Web of Science")</f>
        <v>View Full Record in Web of Science</v>
      </c>
    </row>
    <row r="20" spans="1:72" ht="12.75">
      <c r="A20" t="s">
        <v>72</v>
      </c>
      <c r="B20" t="s">
        <v>284</v>
      </c>
      <c r="F20" t="s">
        <v>285</v>
      </c>
      <c r="I20" t="s">
        <v>286</v>
      </c>
      <c r="J20" t="s">
        <v>77</v>
      </c>
      <c r="N20" t="s">
        <v>78</v>
      </c>
      <c r="V20" t="s">
        <v>287</v>
      </c>
      <c r="W20" t="s">
        <v>288</v>
      </c>
      <c r="X20" t="s">
        <v>289</v>
      </c>
      <c r="Y20" t="s">
        <v>290</v>
      </c>
      <c r="Z20" t="s">
        <v>291</v>
      </c>
      <c r="AH20">
        <v>2</v>
      </c>
      <c r="AI20">
        <v>2</v>
      </c>
      <c r="AT20" t="s">
        <v>292</v>
      </c>
      <c r="AU20">
        <v>2020</v>
      </c>
      <c r="AV20">
        <v>60</v>
      </c>
      <c r="AW20">
        <v>1</v>
      </c>
      <c r="BB20">
        <v>55</v>
      </c>
      <c r="BC20">
        <v>69</v>
      </c>
      <c r="BE20" t="s">
        <v>293</v>
      </c>
      <c r="BF20" t="str">
        <f>HYPERLINK("http://dx.doi.org/10.21608/ejbo.2019.6708.1266","http://dx.doi.org/10.21608/ejbo.2019.6708.1266")</f>
        <v>http://dx.doi.org/10.21608/ejbo.2019.6708.1266</v>
      </c>
      <c r="BR20" t="s">
        <v>86</v>
      </c>
      <c r="BS20" t="s">
        <v>294</v>
      </c>
      <c r="BT20" t="str">
        <f>HYPERLINK("https%3A%2F%2Fwww.webofscience.com%2Fwos%2Fwoscc%2Ffull-record%2FWOS:000523645700005","View Full Record in Web of Science")</f>
        <v>View Full Record in Web of Science</v>
      </c>
    </row>
    <row r="21" spans="1:72" ht="12.75">
      <c r="A21" t="s">
        <v>72</v>
      </c>
      <c r="B21" t="s">
        <v>295</v>
      </c>
      <c r="F21" t="s">
        <v>296</v>
      </c>
      <c r="I21" t="s">
        <v>297</v>
      </c>
      <c r="J21" t="s">
        <v>194</v>
      </c>
      <c r="N21" t="s">
        <v>78</v>
      </c>
      <c r="V21" t="s">
        <v>298</v>
      </c>
      <c r="W21" t="s">
        <v>299</v>
      </c>
      <c r="X21" t="s">
        <v>300</v>
      </c>
      <c r="Y21" t="s">
        <v>301</v>
      </c>
      <c r="Z21" t="s">
        <v>302</v>
      </c>
      <c r="AH21">
        <v>7</v>
      </c>
      <c r="AI21">
        <v>7</v>
      </c>
      <c r="AT21" t="s">
        <v>248</v>
      </c>
      <c r="AU21">
        <v>2020</v>
      </c>
      <c r="AV21">
        <v>12</v>
      </c>
      <c r="AW21">
        <v>2</v>
      </c>
      <c r="BD21">
        <v>571</v>
      </c>
      <c r="BE21" t="s">
        <v>303</v>
      </c>
      <c r="BF21" t="str">
        <f>HYPERLINK("http://dx.doi.org/10.3390/w12020571","http://dx.doi.org/10.3390/w12020571")</f>
        <v>http://dx.doi.org/10.3390/w12020571</v>
      </c>
      <c r="BR21" t="s">
        <v>86</v>
      </c>
      <c r="BS21" t="s">
        <v>304</v>
      </c>
      <c r="BT21" t="str">
        <f>HYPERLINK("https%3A%2F%2Fwww.webofscience.com%2Fwos%2Fwoscc%2Ffull-record%2FWOS:000519846500262","View Full Record in Web of Science")</f>
        <v>View Full Record in Web of Science</v>
      </c>
    </row>
    <row r="22" spans="1:72" ht="12.75">
      <c r="A22" t="s">
        <v>72</v>
      </c>
      <c r="B22" t="s">
        <v>295</v>
      </c>
      <c r="F22" t="s">
        <v>296</v>
      </c>
      <c r="I22" t="s">
        <v>305</v>
      </c>
      <c r="J22" t="s">
        <v>194</v>
      </c>
      <c r="N22" t="s">
        <v>78</v>
      </c>
      <c r="V22" t="s">
        <v>306</v>
      </c>
      <c r="W22" t="s">
        <v>307</v>
      </c>
      <c r="X22" t="s">
        <v>300</v>
      </c>
      <c r="Y22" t="s">
        <v>308</v>
      </c>
      <c r="Z22" t="s">
        <v>302</v>
      </c>
      <c r="AH22">
        <v>11</v>
      </c>
      <c r="AI22">
        <v>11</v>
      </c>
      <c r="AT22" t="s">
        <v>309</v>
      </c>
      <c r="AU22">
        <v>2019</v>
      </c>
      <c r="AV22">
        <v>11</v>
      </c>
      <c r="AW22">
        <v>11</v>
      </c>
      <c r="BD22">
        <v>2340</v>
      </c>
      <c r="BE22" t="s">
        <v>310</v>
      </c>
      <c r="BF22" t="str">
        <f>HYPERLINK("http://dx.doi.org/10.3390/w11112340","http://dx.doi.org/10.3390/w11112340")</f>
        <v>http://dx.doi.org/10.3390/w11112340</v>
      </c>
      <c r="BR22" t="s">
        <v>86</v>
      </c>
      <c r="BS22" t="s">
        <v>311</v>
      </c>
      <c r="BT22" t="str">
        <f>HYPERLINK("https%3A%2F%2Fwww.webofscience.com%2Fwos%2Fwoscc%2Ffull-record%2FWOS:000502264500142","View Full Record in Web of Science")</f>
        <v>View Full Record in Web of Science</v>
      </c>
    </row>
    <row r="23" spans="1:72" ht="12.75">
      <c r="A23" t="s">
        <v>72</v>
      </c>
      <c r="B23" t="s">
        <v>312</v>
      </c>
      <c r="F23" t="s">
        <v>313</v>
      </c>
      <c r="I23" t="s">
        <v>314</v>
      </c>
      <c r="J23" t="s">
        <v>315</v>
      </c>
      <c r="N23" t="s">
        <v>78</v>
      </c>
      <c r="V23" t="s">
        <v>316</v>
      </c>
      <c r="W23" t="s">
        <v>317</v>
      </c>
      <c r="X23" t="s">
        <v>318</v>
      </c>
      <c r="Y23" t="s">
        <v>319</v>
      </c>
      <c r="Z23" t="s">
        <v>320</v>
      </c>
      <c r="AH23">
        <v>1</v>
      </c>
      <c r="AI23">
        <v>1</v>
      </c>
      <c r="AU23">
        <v>2022</v>
      </c>
      <c r="AV23">
        <v>90</v>
      </c>
      <c r="AW23">
        <v>3</v>
      </c>
      <c r="BD23">
        <v>43</v>
      </c>
      <c r="BE23" t="s">
        <v>321</v>
      </c>
      <c r="BF23" t="str">
        <f>HYPERLINK("http://dx.doi.org/10.3390/scipharm90030043","http://dx.doi.org/10.3390/scipharm90030043")</f>
        <v>http://dx.doi.org/10.3390/scipharm90030043</v>
      </c>
      <c r="BR23" t="s">
        <v>86</v>
      </c>
      <c r="BS23" t="s">
        <v>322</v>
      </c>
      <c r="BT23" t="str">
        <f>HYPERLINK("https%3A%2F%2Fwww.webofscience.com%2Fwos%2Fwoscc%2Ffull-record%2FWOS:000859643500001","View Full Record in Web of Science")</f>
        <v>View Full Record in Web of Science</v>
      </c>
    </row>
    <row r="24" spans="1:72" ht="12.75">
      <c r="A24" t="s">
        <v>72</v>
      </c>
      <c r="B24" t="s">
        <v>323</v>
      </c>
      <c r="F24" t="s">
        <v>324</v>
      </c>
      <c r="I24" t="s">
        <v>325</v>
      </c>
      <c r="J24" t="s">
        <v>326</v>
      </c>
      <c r="N24" t="s">
        <v>78</v>
      </c>
      <c r="V24" t="s">
        <v>327</v>
      </c>
      <c r="W24" t="s">
        <v>328</v>
      </c>
      <c r="X24" t="s">
        <v>329</v>
      </c>
      <c r="Y24" t="s">
        <v>330</v>
      </c>
      <c r="Z24" t="s">
        <v>331</v>
      </c>
      <c r="AH24">
        <v>2</v>
      </c>
      <c r="AI24">
        <v>2</v>
      </c>
      <c r="AT24" t="s">
        <v>309</v>
      </c>
      <c r="AU24">
        <v>2021</v>
      </c>
      <c r="AV24">
        <v>39</v>
      </c>
      <c r="AW24">
        <v>6</v>
      </c>
      <c r="BB24">
        <v>735</v>
      </c>
      <c r="BC24">
        <v>749</v>
      </c>
      <c r="BE24" t="s">
        <v>332</v>
      </c>
      <c r="BF24" t="str">
        <f>HYPERLINK("http://dx.doi.org/10.1007/s00271-021-00740-4","http://dx.doi.org/10.1007/s00271-021-00740-4")</f>
        <v>http://dx.doi.org/10.1007/s00271-021-00740-4</v>
      </c>
      <c r="BH24" t="s">
        <v>333</v>
      </c>
      <c r="BR24" t="s">
        <v>86</v>
      </c>
      <c r="BS24" t="s">
        <v>334</v>
      </c>
      <c r="BT24" t="str">
        <f>HYPERLINK("https%3A%2F%2Fwww.webofscience.com%2Fwos%2Fwoscc%2Ffull-record%2FWOS:000658107400001","View Full Record in Web of Science")</f>
        <v>View Full Record in Web of Science</v>
      </c>
    </row>
    <row r="25" spans="1:72" ht="12.75">
      <c r="A25" t="s">
        <v>72</v>
      </c>
      <c r="B25" t="s">
        <v>335</v>
      </c>
      <c r="F25" t="s">
        <v>336</v>
      </c>
      <c r="I25" t="s">
        <v>337</v>
      </c>
      <c r="J25" t="s">
        <v>338</v>
      </c>
      <c r="N25" t="s">
        <v>78</v>
      </c>
      <c r="V25" t="s">
        <v>339</v>
      </c>
      <c r="W25" t="s">
        <v>340</v>
      </c>
      <c r="X25" t="s">
        <v>341</v>
      </c>
      <c r="Y25" t="s">
        <v>342</v>
      </c>
      <c r="Z25" t="s">
        <v>343</v>
      </c>
      <c r="AH25">
        <v>1</v>
      </c>
      <c r="AI25">
        <v>1</v>
      </c>
      <c r="AT25" t="s">
        <v>344</v>
      </c>
      <c r="AU25">
        <v>2018</v>
      </c>
      <c r="AV25">
        <v>13</v>
      </c>
      <c r="AW25">
        <v>1</v>
      </c>
      <c r="BD25" t="s">
        <v>345</v>
      </c>
      <c r="BE25" t="s">
        <v>346</v>
      </c>
      <c r="BF25" t="str">
        <f>HYPERLINK("http://dx.doi.org/10.1371/journal.pone.0190500","http://dx.doi.org/10.1371/journal.pone.0190500")</f>
        <v>http://dx.doi.org/10.1371/journal.pone.0190500</v>
      </c>
      <c r="BR25" t="s">
        <v>86</v>
      </c>
      <c r="BS25" t="s">
        <v>347</v>
      </c>
      <c r="BT25" t="str">
        <f>HYPERLINK("https%3A%2F%2Fwww.webofscience.com%2Fwos%2Fwoscc%2Ffull-record%2FWOS:000419101600132","View Full Record in Web of Science")</f>
        <v>View Full Record in Web of Science</v>
      </c>
    </row>
    <row r="26" spans="1:72" ht="12.75">
      <c r="A26" t="s">
        <v>72</v>
      </c>
      <c r="B26" t="s">
        <v>348</v>
      </c>
      <c r="F26" t="s">
        <v>349</v>
      </c>
      <c r="I26" t="s">
        <v>350</v>
      </c>
      <c r="J26" t="s">
        <v>351</v>
      </c>
      <c r="N26" t="s">
        <v>78</v>
      </c>
      <c r="V26" t="s">
        <v>352</v>
      </c>
      <c r="W26" t="s">
        <v>353</v>
      </c>
      <c r="X26" t="s">
        <v>354</v>
      </c>
      <c r="Y26" t="s">
        <v>355</v>
      </c>
      <c r="Z26" t="s">
        <v>356</v>
      </c>
      <c r="AH26">
        <v>5</v>
      </c>
      <c r="AI26">
        <v>5</v>
      </c>
      <c r="AT26" t="s">
        <v>357</v>
      </c>
      <c r="AU26">
        <v>2019</v>
      </c>
      <c r="AV26">
        <v>296</v>
      </c>
      <c r="BD26">
        <v>111895</v>
      </c>
      <c r="BE26" t="s">
        <v>358</v>
      </c>
      <c r="BF26" t="str">
        <f>HYPERLINK("http://dx.doi.org/10.1016/j.molliq.2019.111895","http://dx.doi.org/10.1016/j.molliq.2019.111895")</f>
        <v>http://dx.doi.org/10.1016/j.molliq.2019.111895</v>
      </c>
      <c r="BR26" t="s">
        <v>86</v>
      </c>
      <c r="BS26" t="s">
        <v>359</v>
      </c>
      <c r="BT26" t="str">
        <f>HYPERLINK("https%3A%2F%2Fwww.webofscience.com%2Fwos%2Fwoscc%2Ffull-record%2FWOS:000506712600108","View Full Record in Web of Science")</f>
        <v>View Full Record in Web of Science</v>
      </c>
    </row>
    <row r="27" spans="1:72" ht="12.75">
      <c r="A27" t="s">
        <v>72</v>
      </c>
      <c r="B27" t="s">
        <v>360</v>
      </c>
      <c r="F27" t="s">
        <v>361</v>
      </c>
      <c r="I27" t="s">
        <v>362</v>
      </c>
      <c r="J27" t="s">
        <v>194</v>
      </c>
      <c r="N27" t="s">
        <v>78</v>
      </c>
      <c r="V27" t="s">
        <v>363</v>
      </c>
      <c r="W27" t="s">
        <v>364</v>
      </c>
      <c r="X27" t="s">
        <v>365</v>
      </c>
      <c r="Y27" t="s">
        <v>366</v>
      </c>
      <c r="Z27" t="s">
        <v>367</v>
      </c>
      <c r="AH27">
        <v>15</v>
      </c>
      <c r="AI27">
        <v>17</v>
      </c>
      <c r="AT27" t="s">
        <v>368</v>
      </c>
      <c r="AU27">
        <v>2019</v>
      </c>
      <c r="AV27">
        <v>11</v>
      </c>
      <c r="AW27">
        <v>7</v>
      </c>
      <c r="BD27">
        <v>1487</v>
      </c>
      <c r="BE27" t="s">
        <v>369</v>
      </c>
      <c r="BF27" t="str">
        <f>HYPERLINK("http://dx.doi.org/10.3390/w11071487","http://dx.doi.org/10.3390/w11071487")</f>
        <v>http://dx.doi.org/10.3390/w11071487</v>
      </c>
      <c r="BR27" t="s">
        <v>86</v>
      </c>
      <c r="BS27" t="s">
        <v>370</v>
      </c>
      <c r="BT27" t="str">
        <f>HYPERLINK("https%3A%2F%2Fwww.webofscience.com%2Fwos%2Fwoscc%2Ffull-record%2FWOS:000480632300172","View Full Record in Web of Science")</f>
        <v>View Full Record in Web of Science</v>
      </c>
    </row>
    <row r="28" spans="1:72" ht="12.75">
      <c r="A28" t="s">
        <v>72</v>
      </c>
      <c r="B28" t="s">
        <v>371</v>
      </c>
      <c r="F28" t="s">
        <v>372</v>
      </c>
      <c r="I28" t="s">
        <v>373</v>
      </c>
      <c r="J28" t="s">
        <v>374</v>
      </c>
      <c r="N28" t="s">
        <v>78</v>
      </c>
      <c r="V28" t="s">
        <v>375</v>
      </c>
      <c r="W28" t="s">
        <v>376</v>
      </c>
      <c r="X28" t="s">
        <v>377</v>
      </c>
      <c r="Y28" t="s">
        <v>378</v>
      </c>
      <c r="Z28" t="s">
        <v>379</v>
      </c>
      <c r="AH28">
        <v>3</v>
      </c>
      <c r="AI28">
        <v>3</v>
      </c>
      <c r="AT28" t="s">
        <v>267</v>
      </c>
      <c r="AU28">
        <v>2021</v>
      </c>
      <c r="AV28">
        <v>12</v>
      </c>
      <c r="AW28">
        <v>3</v>
      </c>
      <c r="BB28">
        <v>2435</v>
      </c>
      <c r="BC28">
        <v>2442</v>
      </c>
      <c r="BE28" t="s">
        <v>380</v>
      </c>
      <c r="BF28" t="str">
        <f>HYPERLINK("http://dx.doi.org/10.1016/j.asej.2021.02.003","http://dx.doi.org/10.1016/j.asej.2021.02.003")</f>
        <v>http://dx.doi.org/10.1016/j.asej.2021.02.003</v>
      </c>
      <c r="BH28" t="s">
        <v>189</v>
      </c>
      <c r="BR28" t="s">
        <v>86</v>
      </c>
      <c r="BS28" t="s">
        <v>381</v>
      </c>
      <c r="BT28" t="str">
        <f>HYPERLINK("https%3A%2F%2Fwww.webofscience.com%2Fwos%2Fwoscc%2Ffull-record%2FWOS:000700578200004","View Full Record in Web of Science")</f>
        <v>View Full Record in Web of Science</v>
      </c>
    </row>
    <row r="29" spans="1:72" ht="12.75">
      <c r="A29" t="s">
        <v>72</v>
      </c>
      <c r="B29" t="s">
        <v>382</v>
      </c>
      <c r="F29" t="s">
        <v>383</v>
      </c>
      <c r="I29" t="s">
        <v>384</v>
      </c>
      <c r="J29" t="s">
        <v>385</v>
      </c>
      <c r="N29" t="s">
        <v>78</v>
      </c>
      <c r="V29" t="s">
        <v>386</v>
      </c>
      <c r="W29" t="s">
        <v>387</v>
      </c>
      <c r="X29" t="s">
        <v>388</v>
      </c>
      <c r="Y29" t="s">
        <v>389</v>
      </c>
      <c r="Z29" t="s">
        <v>390</v>
      </c>
      <c r="AH29">
        <v>7</v>
      </c>
      <c r="AI29">
        <v>7</v>
      </c>
      <c r="AT29" t="s">
        <v>309</v>
      </c>
      <c r="AU29">
        <v>2020</v>
      </c>
      <c r="AV29">
        <v>221</v>
      </c>
      <c r="AW29">
        <v>11</v>
      </c>
      <c r="BB29">
        <v>1017</v>
      </c>
      <c r="BC29">
        <v>1028</v>
      </c>
      <c r="BE29" t="s">
        <v>391</v>
      </c>
      <c r="BF29" t="str">
        <f>HYPERLINK("http://dx.doi.org/10.1007/s11258-020-01058-5","http://dx.doi.org/10.1007/s11258-020-01058-5")</f>
        <v>http://dx.doi.org/10.1007/s11258-020-01058-5</v>
      </c>
      <c r="BH29" t="s">
        <v>392</v>
      </c>
      <c r="BR29" t="s">
        <v>86</v>
      </c>
      <c r="BS29" t="s">
        <v>393</v>
      </c>
      <c r="BT29" t="str">
        <f>HYPERLINK("https%3A%2F%2Fwww.webofscience.com%2Fwos%2Fwoscc%2Ffull-record%2FWOS:000548844300001","View Full Record in Web of Science")</f>
        <v>View Full Record in Web of Science</v>
      </c>
    </row>
    <row r="30" spans="1:72" ht="12.75">
      <c r="A30" t="s">
        <v>72</v>
      </c>
      <c r="B30" t="s">
        <v>394</v>
      </c>
      <c r="F30" t="s">
        <v>395</v>
      </c>
      <c r="I30" t="s">
        <v>396</v>
      </c>
      <c r="J30" t="s">
        <v>263</v>
      </c>
      <c r="N30" t="s">
        <v>397</v>
      </c>
      <c r="W30" t="s">
        <v>398</v>
      </c>
      <c r="X30" t="s">
        <v>399</v>
      </c>
      <c r="Y30" t="s">
        <v>400</v>
      </c>
      <c r="Z30" t="s">
        <v>401</v>
      </c>
      <c r="AH30">
        <v>0</v>
      </c>
      <c r="AI30">
        <v>0</v>
      </c>
      <c r="AT30" t="s">
        <v>248</v>
      </c>
      <c r="AU30">
        <v>2021</v>
      </c>
      <c r="AV30">
        <v>159</v>
      </c>
      <c r="BB30">
        <v>415</v>
      </c>
      <c r="BC30">
        <v>415</v>
      </c>
      <c r="BE30" t="s">
        <v>402</v>
      </c>
      <c r="BF30" t="str">
        <f>HYPERLINK("http://dx.doi.org/10.1016/j.plaphy.2020.12.008","http://dx.doi.org/10.1016/j.plaphy.2020.12.008")</f>
        <v>http://dx.doi.org/10.1016/j.plaphy.2020.12.008</v>
      </c>
      <c r="BH30" t="s">
        <v>403</v>
      </c>
      <c r="BR30" t="s">
        <v>86</v>
      </c>
      <c r="BS30" t="s">
        <v>404</v>
      </c>
      <c r="BT30" t="str">
        <f>HYPERLINK("https%3A%2F%2Fwww.webofscience.com%2Fwos%2Fwoscc%2Ffull-record%2FWOS:000610843600039","View Full Record in Web of Science")</f>
        <v>View Full Record in Web of Science</v>
      </c>
    </row>
    <row r="31" spans="1:72" ht="12.75">
      <c r="A31" t="s">
        <v>72</v>
      </c>
      <c r="B31" t="s">
        <v>405</v>
      </c>
      <c r="F31" t="s">
        <v>406</v>
      </c>
      <c r="I31" t="s">
        <v>407</v>
      </c>
      <c r="J31" t="s">
        <v>408</v>
      </c>
      <c r="N31" t="s">
        <v>78</v>
      </c>
      <c r="V31" t="s">
        <v>409</v>
      </c>
      <c r="W31" t="s">
        <v>410</v>
      </c>
      <c r="X31" t="s">
        <v>411</v>
      </c>
      <c r="Y31" t="s">
        <v>412</v>
      </c>
      <c r="Z31" t="s">
        <v>413</v>
      </c>
      <c r="AH31">
        <v>5</v>
      </c>
      <c r="AI31">
        <v>5</v>
      </c>
      <c r="AT31" t="s">
        <v>368</v>
      </c>
      <c r="AU31">
        <v>2022</v>
      </c>
      <c r="AV31">
        <v>12</v>
      </c>
      <c r="AW31">
        <v>7</v>
      </c>
      <c r="BD31">
        <v>1535</v>
      </c>
      <c r="BE31" t="s">
        <v>414</v>
      </c>
      <c r="BF31" t="str">
        <f>HYPERLINK("http://dx.doi.org/10.3390/agronomy12071535","http://dx.doi.org/10.3390/agronomy12071535")</f>
        <v>http://dx.doi.org/10.3390/agronomy12071535</v>
      </c>
      <c r="BR31" t="s">
        <v>86</v>
      </c>
      <c r="BS31" t="s">
        <v>415</v>
      </c>
      <c r="BT31" t="str">
        <f>HYPERLINK("https%3A%2F%2Fwww.webofscience.com%2Fwos%2Fwoscc%2Ffull-record%2FWOS:000833145100001","View Full Record in Web of Science")</f>
        <v>View Full Record in Web of Science</v>
      </c>
    </row>
    <row r="32" spans="1:72" ht="12.75">
      <c r="A32" t="s">
        <v>72</v>
      </c>
      <c r="B32" t="s">
        <v>416</v>
      </c>
      <c r="F32" t="s">
        <v>417</v>
      </c>
      <c r="I32" t="s">
        <v>418</v>
      </c>
      <c r="J32" t="s">
        <v>419</v>
      </c>
      <c r="N32" t="s">
        <v>78</v>
      </c>
      <c r="V32" t="s">
        <v>420</v>
      </c>
      <c r="W32" t="s">
        <v>421</v>
      </c>
      <c r="X32" t="s">
        <v>422</v>
      </c>
      <c r="Y32" t="s">
        <v>423</v>
      </c>
      <c r="Z32" t="s">
        <v>424</v>
      </c>
      <c r="AH32">
        <v>1</v>
      </c>
      <c r="AI32">
        <v>1</v>
      </c>
      <c r="AT32" t="s">
        <v>425</v>
      </c>
      <c r="AU32">
        <v>2022</v>
      </c>
      <c r="AV32">
        <v>73</v>
      </c>
      <c r="AW32">
        <v>3</v>
      </c>
      <c r="BB32">
        <v>998</v>
      </c>
      <c r="BC32">
        <v>1015</v>
      </c>
      <c r="BE32" t="s">
        <v>426</v>
      </c>
      <c r="BF32" t="str">
        <f>HYPERLINK("http://dx.doi.org/10.1093/jxb/erab440","http://dx.doi.org/10.1093/jxb/erab440")</f>
        <v>http://dx.doi.org/10.1093/jxb/erab440</v>
      </c>
      <c r="BH32" t="s">
        <v>250</v>
      </c>
      <c r="BR32" t="s">
        <v>86</v>
      </c>
      <c r="BS32" t="s">
        <v>427</v>
      </c>
      <c r="BT32" t="str">
        <f>HYPERLINK("https%3A%2F%2Fwww.webofscience.com%2Fwos%2Fwoscc%2Ffull-record%2FWOS:000761507000027","View Full Record in Web of Science")</f>
        <v>View Full Record in Web of Science</v>
      </c>
    </row>
    <row r="33" spans="1:72" ht="12.75">
      <c r="A33" t="s">
        <v>72</v>
      </c>
      <c r="B33" t="s">
        <v>428</v>
      </c>
      <c r="F33" t="s">
        <v>429</v>
      </c>
      <c r="I33" t="s">
        <v>430</v>
      </c>
      <c r="J33" t="s">
        <v>194</v>
      </c>
      <c r="N33" t="s">
        <v>78</v>
      </c>
      <c r="V33" t="s">
        <v>431</v>
      </c>
      <c r="W33" t="s">
        <v>432</v>
      </c>
      <c r="X33" t="s">
        <v>433</v>
      </c>
      <c r="Y33" t="s">
        <v>434</v>
      </c>
      <c r="Z33" t="s">
        <v>435</v>
      </c>
      <c r="AH33">
        <v>3</v>
      </c>
      <c r="AI33">
        <v>3</v>
      </c>
      <c r="AT33" t="s">
        <v>368</v>
      </c>
      <c r="AU33">
        <v>2021</v>
      </c>
      <c r="AV33">
        <v>13</v>
      </c>
      <c r="AW33">
        <v>14</v>
      </c>
      <c r="BD33">
        <v>1892</v>
      </c>
      <c r="BE33" t="s">
        <v>436</v>
      </c>
      <c r="BF33" t="str">
        <f>HYPERLINK("http://dx.doi.org/10.3390/w13141892","http://dx.doi.org/10.3390/w13141892")</f>
        <v>http://dx.doi.org/10.3390/w13141892</v>
      </c>
      <c r="BR33" t="s">
        <v>86</v>
      </c>
      <c r="BS33" t="s">
        <v>437</v>
      </c>
      <c r="BT33" t="str">
        <f>HYPERLINK("https%3A%2F%2Fwww.webofscience.com%2Fwos%2Fwoscc%2Ffull-record%2FWOS:000677143400001","View Full Record in Web of Science")</f>
        <v>View Full Record in Web of Science</v>
      </c>
    </row>
    <row r="34" spans="1:72" ht="12.75">
      <c r="A34" t="s">
        <v>72</v>
      </c>
      <c r="B34" t="s">
        <v>438</v>
      </c>
      <c r="F34" t="s">
        <v>439</v>
      </c>
      <c r="I34" t="s">
        <v>440</v>
      </c>
      <c r="J34" t="s">
        <v>441</v>
      </c>
      <c r="N34" t="s">
        <v>78</v>
      </c>
      <c r="V34" t="s">
        <v>442</v>
      </c>
      <c r="W34" t="s">
        <v>443</v>
      </c>
      <c r="X34" t="s">
        <v>444</v>
      </c>
      <c r="Y34" t="s">
        <v>445</v>
      </c>
      <c r="Z34" t="s">
        <v>446</v>
      </c>
      <c r="AH34">
        <v>1</v>
      </c>
      <c r="AI34">
        <v>1</v>
      </c>
      <c r="AT34" t="s">
        <v>447</v>
      </c>
      <c r="AU34">
        <v>2022</v>
      </c>
      <c r="AV34">
        <v>11</v>
      </c>
      <c r="AW34">
        <v>24</v>
      </c>
      <c r="BD34">
        <v>3542</v>
      </c>
      <c r="BE34" t="s">
        <v>448</v>
      </c>
      <c r="BF34" t="str">
        <f>HYPERLINK("http://dx.doi.org/10.3390/plants11243542","http://dx.doi.org/10.3390/plants11243542")</f>
        <v>http://dx.doi.org/10.3390/plants11243542</v>
      </c>
      <c r="BR34" t="s">
        <v>86</v>
      </c>
      <c r="BS34" t="s">
        <v>449</v>
      </c>
      <c r="BT34" t="str">
        <f>HYPERLINK("https%3A%2F%2Fwww.webofscience.com%2Fwos%2Fwoscc%2Ffull-record%2FWOS:000904115200001","View Full Record in Web of Science")</f>
        <v>View Full Record in Web of Science</v>
      </c>
    </row>
    <row r="35" spans="1:72" ht="12.75">
      <c r="A35" t="s">
        <v>72</v>
      </c>
      <c r="B35" t="s">
        <v>450</v>
      </c>
      <c r="F35" t="s">
        <v>451</v>
      </c>
      <c r="I35" t="s">
        <v>452</v>
      </c>
      <c r="J35" t="s">
        <v>441</v>
      </c>
      <c r="N35" t="s">
        <v>78</v>
      </c>
      <c r="V35" t="s">
        <v>453</v>
      </c>
      <c r="W35" t="s">
        <v>454</v>
      </c>
      <c r="X35" t="s">
        <v>455</v>
      </c>
      <c r="Y35" t="s">
        <v>456</v>
      </c>
      <c r="Z35" t="s">
        <v>457</v>
      </c>
      <c r="AH35">
        <v>19</v>
      </c>
      <c r="AI35">
        <v>19</v>
      </c>
      <c r="AT35" t="s">
        <v>130</v>
      </c>
      <c r="AU35">
        <v>2021</v>
      </c>
      <c r="AV35">
        <v>10</v>
      </c>
      <c r="AW35">
        <v>3</v>
      </c>
      <c r="BD35">
        <v>436</v>
      </c>
      <c r="BE35" t="s">
        <v>458</v>
      </c>
      <c r="BF35" t="str">
        <f>HYPERLINK("http://dx.doi.org/10.3390/plants10030436","http://dx.doi.org/10.3390/plants10030436")</f>
        <v>http://dx.doi.org/10.3390/plants10030436</v>
      </c>
      <c r="BR35" t="s">
        <v>86</v>
      </c>
      <c r="BS35" t="s">
        <v>459</v>
      </c>
      <c r="BT35" t="str">
        <f>HYPERLINK("https%3A%2F%2Fwww.webofscience.com%2Fwos%2Fwoscc%2Ffull-record%2FWOS:000634077500001","View Full Record in Web of Science")</f>
        <v>View Full Record in Web of Science</v>
      </c>
    </row>
    <row r="36" spans="1:72" ht="12.75">
      <c r="A36" t="s">
        <v>72</v>
      </c>
      <c r="B36" t="s">
        <v>460</v>
      </c>
      <c r="F36" t="s">
        <v>461</v>
      </c>
      <c r="I36" t="s">
        <v>462</v>
      </c>
      <c r="J36" t="s">
        <v>463</v>
      </c>
      <c r="N36" t="s">
        <v>92</v>
      </c>
      <c r="V36" t="s">
        <v>464</v>
      </c>
      <c r="W36" t="s">
        <v>465</v>
      </c>
      <c r="X36" t="s">
        <v>466</v>
      </c>
      <c r="Y36" t="s">
        <v>467</v>
      </c>
      <c r="Z36" t="s">
        <v>468</v>
      </c>
      <c r="AH36">
        <v>94</v>
      </c>
      <c r="AI36">
        <v>94</v>
      </c>
      <c r="AT36" t="s">
        <v>212</v>
      </c>
      <c r="AU36">
        <v>2022</v>
      </c>
      <c r="AV36">
        <v>20</v>
      </c>
      <c r="AW36">
        <v>4</v>
      </c>
      <c r="BB36">
        <v>2385</v>
      </c>
      <c r="BC36">
        <v>2485</v>
      </c>
      <c r="BE36" t="s">
        <v>469</v>
      </c>
      <c r="BF36" t="str">
        <f>HYPERLINK("http://dx.doi.org/10.1007/s10311-022-01424-x","http://dx.doi.org/10.1007/s10311-022-01424-x")</f>
        <v>http://dx.doi.org/10.1007/s10311-022-01424-x</v>
      </c>
      <c r="BH36" t="s">
        <v>144</v>
      </c>
      <c r="BP36" t="s">
        <v>470</v>
      </c>
      <c r="BQ36" t="s">
        <v>470</v>
      </c>
      <c r="BR36" t="s">
        <v>86</v>
      </c>
      <c r="BS36" t="s">
        <v>471</v>
      </c>
      <c r="BT36" t="str">
        <f>HYPERLINK("https%3A%2F%2Fwww.webofscience.com%2Fwos%2Fwoscc%2Ffull-record%2FWOS:000791860700002","View Full Record in Web of Science")</f>
        <v>View Full Record in Web of Science</v>
      </c>
    </row>
    <row r="37" spans="1:72" ht="12.75">
      <c r="A37" t="s">
        <v>72</v>
      </c>
      <c r="B37" t="s">
        <v>472</v>
      </c>
      <c r="F37" t="s">
        <v>473</v>
      </c>
      <c r="I37" t="s">
        <v>474</v>
      </c>
      <c r="J37" t="s">
        <v>475</v>
      </c>
      <c r="N37" t="s">
        <v>92</v>
      </c>
      <c r="V37" t="s">
        <v>476</v>
      </c>
      <c r="W37" t="s">
        <v>477</v>
      </c>
      <c r="X37" t="s">
        <v>478</v>
      </c>
      <c r="Y37" t="s">
        <v>479</v>
      </c>
      <c r="Z37" t="s">
        <v>480</v>
      </c>
      <c r="AH37">
        <v>10</v>
      </c>
      <c r="AI37">
        <v>11</v>
      </c>
      <c r="AT37" t="s">
        <v>481</v>
      </c>
      <c r="AU37">
        <v>2022</v>
      </c>
      <c r="AV37">
        <v>13</v>
      </c>
      <c r="BD37">
        <v>923880</v>
      </c>
      <c r="BE37" t="s">
        <v>482</v>
      </c>
      <c r="BF37" t="str">
        <f>HYPERLINK("http://dx.doi.org/10.3389/fpls.2022.923880","http://dx.doi.org/10.3389/fpls.2022.923880")</f>
        <v>http://dx.doi.org/10.3389/fpls.2022.923880</v>
      </c>
      <c r="BR37" t="s">
        <v>86</v>
      </c>
      <c r="BS37" t="s">
        <v>483</v>
      </c>
      <c r="BT37" t="str">
        <f>HYPERLINK("https%3A%2F%2Fwww.webofscience.com%2Fwos%2Fwoscc%2Ffull-record%2FWOS:000873759200001","View Full Record in Web of Science")</f>
        <v>View Full Record in Web of Science</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dr.heba</dc:creator>
  <cp:keywords/>
  <dc:description/>
  <cp:lastModifiedBy>Heba soliman</cp:lastModifiedBy>
  <dcterms:created xsi:type="dcterms:W3CDTF">2023-12-09T22:38:26Z</dcterms:created>
  <dcterms:modified xsi:type="dcterms:W3CDTF">2023-12-09T22:38:27Z</dcterms:modified>
  <cp:category/>
  <cp:version/>
  <cp:contentType/>
  <cp:contentStatus/>
</cp:coreProperties>
</file>